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DD41" lockStructure="1"/>
  <bookViews>
    <workbookView xWindow="4050" yWindow="585" windowWidth="14430" windowHeight="7095"/>
  </bookViews>
  <sheets>
    <sheet name="Instructions" sheetId="15" r:id="rId1"/>
    <sheet name="Monthly ETo" sheetId="14" r:id="rId2"/>
    <sheet name="SiteInfo" sheetId="18" r:id="rId3"/>
    <sheet name="Design_Table" sheetId="19" r:id="rId4"/>
    <sheet name="Daily ET" sheetId="21" state="hidden" r:id="rId5"/>
    <sheet name="Meter Data" sheetId="24" state="hidden" r:id="rId6"/>
    <sheet name="CatchCan" sheetId="26" state="hidden" r:id="rId7"/>
    <sheet name="Actual Apps" sheetId="17" state="hidden" r:id="rId8"/>
    <sheet name="Max Week Schedule" sheetId="16" state="hidden" r:id="rId9"/>
    <sheet name="Weekly Schedule" sheetId="11" state="hidden" r:id="rId10"/>
    <sheet name="ET chart" sheetId="23" state="hidden" r:id="rId11"/>
    <sheet name="Cumulative Chart" sheetId="22" state="hidden" r:id="rId12"/>
    <sheet name="Weekly ETo Graph" sheetId="9" state="hidden" r:id="rId13"/>
    <sheet name="Tracking" sheetId="27" r:id="rId14"/>
    <sheet name="Sheet2" sheetId="28" state="hidden" r:id="rId15"/>
    <sheet name="PlantFactors" sheetId="29" r:id="rId16"/>
  </sheets>
  <externalReferences>
    <externalReference r:id="rId17"/>
    <externalReference r:id="rId18"/>
  </externalReferences>
  <definedNames>
    <definedName name="Annual_ET">#REF!</definedName>
    <definedName name="cap_radius">'[1]Drip Irrigation Application'!#REF!</definedName>
    <definedName name="ET">'Daily ET'!$B$4:$G$370</definedName>
    <definedName name="Irri_Area">'[2]Water Budget'!$C$43</definedName>
    <definedName name="Irrigated_Area">Design_Table!$C$41</definedName>
    <definedName name="Max_ET">#REF!</definedName>
    <definedName name="plants">PlantFactors!$B$3:$G$9</definedName>
    <definedName name="_xlnm.Print_Area" localSheetId="3">Design_Table!$A$1:$F$53</definedName>
    <definedName name="_xlnm.Print_Area" localSheetId="0">Instructions!$A$1:$B$22</definedName>
    <definedName name="_xlnm.Print_Titles" localSheetId="9">'Weekly Schedule'!$A:$E</definedName>
    <definedName name="SeasDat">#REF!</definedName>
    <definedName name="Seasonal_application">Design_Table!#REF!</definedName>
    <definedName name="Sprinkler_Type">#REF!</definedName>
    <definedName name="Target_reduction">#REF!</definedName>
    <definedName name="Zone">Design_Table!$B$3:$E$40</definedName>
  </definedNames>
  <calcPr calcId="145621"/>
</workbook>
</file>

<file path=xl/calcChain.xml><?xml version="1.0" encoding="utf-8"?>
<calcChain xmlns="http://schemas.openxmlformats.org/spreadsheetml/2006/main">
  <c r="F18" i="27" l="1"/>
  <c r="G3" i="29" l="1"/>
  <c r="C5" i="27"/>
  <c r="G9" i="29" l="1"/>
  <c r="G8" i="29"/>
  <c r="G6" i="29"/>
  <c r="G5" i="29"/>
  <c r="G4" i="29"/>
  <c r="F16" i="27" l="1"/>
  <c r="F15" i="27"/>
  <c r="F14" i="27"/>
  <c r="F13" i="27"/>
  <c r="F12" i="27"/>
  <c r="F11" i="27"/>
  <c r="F10" i="27"/>
  <c r="F9" i="27"/>
  <c r="F8" i="27"/>
  <c r="F7" i="27"/>
  <c r="F6" i="27"/>
  <c r="F5" i="27"/>
  <c r="C23" i="27" s="1"/>
  <c r="C1" i="14"/>
  <c r="D23" i="27" l="1"/>
  <c r="D6" i="18"/>
  <c r="J7" i="19" l="1"/>
  <c r="C15" i="14" l="1"/>
  <c r="B16" i="27" s="1"/>
  <c r="C14" i="14"/>
  <c r="C13" i="14"/>
  <c r="B14" i="27" s="1"/>
  <c r="C12" i="14"/>
  <c r="B13" i="27" s="1"/>
  <c r="C11" i="14"/>
  <c r="B12" i="27" s="1"/>
  <c r="C10" i="14"/>
  <c r="C9" i="14"/>
  <c r="B10" i="27" s="1"/>
  <c r="C8" i="14"/>
  <c r="B9" i="27" s="1"/>
  <c r="C7" i="14"/>
  <c r="B8" i="27" s="1"/>
  <c r="C6" i="14"/>
  <c r="C5" i="14"/>
  <c r="B6" i="27" s="1"/>
  <c r="C4" i="14"/>
  <c r="B5" i="27" s="1"/>
  <c r="D16" i="14"/>
  <c r="B15" i="27"/>
  <c r="B11" i="27"/>
  <c r="B7" i="27"/>
  <c r="C16" i="14" l="1"/>
  <c r="E40" i="19" l="1"/>
  <c r="E38" i="19"/>
  <c r="E36" i="19"/>
  <c r="E34" i="19"/>
  <c r="E32" i="19"/>
  <c r="E30" i="19"/>
  <c r="E28" i="19"/>
  <c r="E26" i="19"/>
  <c r="E24" i="19"/>
  <c r="E22" i="19"/>
  <c r="E20" i="19"/>
  <c r="E18" i="19"/>
  <c r="E16" i="19"/>
  <c r="E14" i="19"/>
  <c r="E12" i="19"/>
  <c r="E10" i="19"/>
  <c r="E31" i="19"/>
  <c r="E25" i="19"/>
  <c r="E21" i="19"/>
  <c r="E19" i="19"/>
  <c r="E15" i="19"/>
  <c r="E11" i="19"/>
  <c r="E39" i="19"/>
  <c r="E37" i="19"/>
  <c r="E35" i="19"/>
  <c r="E33" i="19"/>
  <c r="E29" i="19"/>
  <c r="E27" i="19"/>
  <c r="E23" i="19"/>
  <c r="E17" i="19"/>
  <c r="E13" i="19"/>
  <c r="E5" i="19"/>
  <c r="E6" i="19"/>
  <c r="E9" i="19"/>
  <c r="E8" i="19"/>
  <c r="E7" i="19"/>
  <c r="J3" i="19"/>
  <c r="E8" i="18"/>
  <c r="C24" i="27"/>
  <c r="F17" i="27"/>
  <c r="C25" i="27" l="1"/>
  <c r="D24" i="27"/>
  <c r="B17" i="27"/>
  <c r="C6" i="27" s="1"/>
  <c r="O6" i="17"/>
  <c r="P6" i="17"/>
  <c r="O7" i="17"/>
  <c r="P7" i="17"/>
  <c r="O8" i="17"/>
  <c r="P8" i="17"/>
  <c r="O9" i="17"/>
  <c r="P9" i="17"/>
  <c r="O10" i="17"/>
  <c r="P10" i="17"/>
  <c r="O11" i="17"/>
  <c r="P11" i="17"/>
  <c r="O12" i="17"/>
  <c r="P12" i="17"/>
  <c r="O13" i="17"/>
  <c r="P13" i="17"/>
  <c r="O14" i="17"/>
  <c r="P14" i="17"/>
  <c r="O15" i="17"/>
  <c r="P15" i="17"/>
  <c r="O16" i="17"/>
  <c r="C15" i="17"/>
  <c r="C14" i="17"/>
  <c r="C13" i="17"/>
  <c r="C12" i="17"/>
  <c r="C11" i="17"/>
  <c r="C10" i="17"/>
  <c r="C9" i="17"/>
  <c r="C8" i="17"/>
  <c r="C7" i="17"/>
  <c r="C6" i="17"/>
  <c r="F15" i="17"/>
  <c r="I15" i="17" s="1"/>
  <c r="J15" i="17" s="1"/>
  <c r="F14" i="17"/>
  <c r="I14" i="17" s="1"/>
  <c r="J14" i="17" s="1"/>
  <c r="F13" i="17"/>
  <c r="I13" i="17" s="1"/>
  <c r="J13" i="17" s="1"/>
  <c r="F12" i="17"/>
  <c r="I12" i="17" s="1"/>
  <c r="J12" i="17" s="1"/>
  <c r="F11" i="17"/>
  <c r="I11" i="17"/>
  <c r="J11" i="17" s="1"/>
  <c r="F10" i="17"/>
  <c r="I10" i="17" s="1"/>
  <c r="J10" i="17" s="1"/>
  <c r="F9" i="17"/>
  <c r="I9" i="17" s="1"/>
  <c r="J9" i="17" s="1"/>
  <c r="F8" i="17"/>
  <c r="I8" i="17" s="1"/>
  <c r="J8" i="17" s="1"/>
  <c r="F7" i="17"/>
  <c r="I7" i="17"/>
  <c r="J7" i="17" s="1"/>
  <c r="F6" i="17"/>
  <c r="I6" i="17" s="1"/>
  <c r="J6" i="17" s="1"/>
  <c r="D16" i="17"/>
  <c r="H15" i="17"/>
  <c r="H14" i="17"/>
  <c r="H13" i="17"/>
  <c r="H12" i="17"/>
  <c r="H11" i="17"/>
  <c r="H10" i="17"/>
  <c r="H9" i="17"/>
  <c r="H8" i="17"/>
  <c r="H7" i="17"/>
  <c r="H6" i="17"/>
  <c r="C41" i="19"/>
  <c r="B4" i="24" s="1"/>
  <c r="AH2" i="11"/>
  <c r="AJ2" i="11"/>
  <c r="AL2" i="11"/>
  <c r="AN2" i="11"/>
  <c r="T41" i="26"/>
  <c r="T40" i="26"/>
  <c r="T39" i="26"/>
  <c r="T38" i="26"/>
  <c r="T37" i="26"/>
  <c r="T36" i="26"/>
  <c r="T35" i="26"/>
  <c r="T34" i="26"/>
  <c r="T33" i="26"/>
  <c r="T32" i="26"/>
  <c r="T31" i="26"/>
  <c r="T30" i="26"/>
  <c r="T29" i="26"/>
  <c r="T28" i="26"/>
  <c r="T27" i="26"/>
  <c r="T26" i="26"/>
  <c r="T25" i="26"/>
  <c r="T24" i="26"/>
  <c r="T23" i="26"/>
  <c r="T22" i="26"/>
  <c r="T21" i="26"/>
  <c r="T20" i="26"/>
  <c r="T19" i="26"/>
  <c r="T18" i="26"/>
  <c r="T17" i="26"/>
  <c r="T16" i="26"/>
  <c r="T15" i="26"/>
  <c r="T14" i="26"/>
  <c r="T13" i="26"/>
  <c r="T12" i="26"/>
  <c r="T11" i="26"/>
  <c r="T10" i="26"/>
  <c r="T9" i="26"/>
  <c r="T8" i="26"/>
  <c r="T7" i="26"/>
  <c r="T6" i="26"/>
  <c r="S41" i="26"/>
  <c r="U41" i="26" s="1"/>
  <c r="V41" i="26" s="1"/>
  <c r="S40" i="26"/>
  <c r="U40" i="26" s="1"/>
  <c r="V40" i="26" s="1"/>
  <c r="S39" i="26"/>
  <c r="U39" i="26" s="1"/>
  <c r="V39" i="26" s="1"/>
  <c r="S38" i="26"/>
  <c r="U38" i="26" s="1"/>
  <c r="V38" i="26" s="1"/>
  <c r="S37" i="26"/>
  <c r="U37" i="26" s="1"/>
  <c r="V37" i="26" s="1"/>
  <c r="S36" i="26"/>
  <c r="U36" i="26" s="1"/>
  <c r="V36" i="26" s="1"/>
  <c r="S35" i="26"/>
  <c r="U35" i="26" s="1"/>
  <c r="V35" i="26" s="1"/>
  <c r="S34" i="26"/>
  <c r="U34" i="26" s="1"/>
  <c r="V34" i="26" s="1"/>
  <c r="S33" i="26"/>
  <c r="U33" i="26" s="1"/>
  <c r="V33" i="26" s="1"/>
  <c r="S32" i="26"/>
  <c r="U32" i="26" s="1"/>
  <c r="V32" i="26" s="1"/>
  <c r="S31" i="26"/>
  <c r="U31" i="26" s="1"/>
  <c r="V31" i="26" s="1"/>
  <c r="S30" i="26"/>
  <c r="U30" i="26" s="1"/>
  <c r="V30" i="26" s="1"/>
  <c r="S29" i="26"/>
  <c r="U29" i="26" s="1"/>
  <c r="V29" i="26" s="1"/>
  <c r="S28" i="26"/>
  <c r="U28" i="26" s="1"/>
  <c r="V28" i="26" s="1"/>
  <c r="S27" i="26"/>
  <c r="U27" i="26" s="1"/>
  <c r="V27" i="26" s="1"/>
  <c r="S26" i="26"/>
  <c r="U26" i="26" s="1"/>
  <c r="V26" i="26" s="1"/>
  <c r="S25" i="26"/>
  <c r="U25" i="26" s="1"/>
  <c r="V25" i="26" s="1"/>
  <c r="S24" i="26"/>
  <c r="U24" i="26" s="1"/>
  <c r="V24" i="26" s="1"/>
  <c r="S23" i="26"/>
  <c r="U23" i="26" s="1"/>
  <c r="V23" i="26" s="1"/>
  <c r="S22" i="26"/>
  <c r="U22" i="26" s="1"/>
  <c r="V22" i="26" s="1"/>
  <c r="S21" i="26"/>
  <c r="U21" i="26" s="1"/>
  <c r="V21" i="26" s="1"/>
  <c r="S20" i="26"/>
  <c r="U20" i="26" s="1"/>
  <c r="V20" i="26" s="1"/>
  <c r="S19" i="26"/>
  <c r="U19" i="26" s="1"/>
  <c r="V19" i="26" s="1"/>
  <c r="S17" i="26"/>
  <c r="U17" i="26" s="1"/>
  <c r="V17" i="26" s="1"/>
  <c r="S16" i="26"/>
  <c r="U16" i="26" s="1"/>
  <c r="V16" i="26" s="1"/>
  <c r="S15" i="26"/>
  <c r="U15" i="26" s="1"/>
  <c r="V15" i="26" s="1"/>
  <c r="S14" i="26"/>
  <c r="U14" i="26" s="1"/>
  <c r="V14" i="26" s="1"/>
  <c r="S13" i="26"/>
  <c r="U13" i="26" s="1"/>
  <c r="V13" i="26" s="1"/>
  <c r="S12" i="26"/>
  <c r="U12" i="26" s="1"/>
  <c r="V12" i="26" s="1"/>
  <c r="S11" i="26"/>
  <c r="U11" i="26" s="1"/>
  <c r="V11" i="26" s="1"/>
  <c r="S10" i="26"/>
  <c r="U10" i="26" s="1"/>
  <c r="V10" i="26" s="1"/>
  <c r="S9" i="26"/>
  <c r="U9" i="26" s="1"/>
  <c r="V9" i="26" s="1"/>
  <c r="S8" i="26"/>
  <c r="U8" i="26" s="1"/>
  <c r="V8" i="26" s="1"/>
  <c r="S7" i="26"/>
  <c r="U7" i="26" s="1"/>
  <c r="V7" i="26" s="1"/>
  <c r="S6" i="26"/>
  <c r="U6" i="26" s="1"/>
  <c r="V6" i="26" s="1"/>
  <c r="S18" i="26"/>
  <c r="U18" i="26" s="1"/>
  <c r="V18" i="26" s="1"/>
  <c r="K6" i="21"/>
  <c r="K15" i="21" s="1"/>
  <c r="K27" i="21" s="1"/>
  <c r="L6" i="21"/>
  <c r="L15" i="21" s="1"/>
  <c r="M6" i="21"/>
  <c r="M15" i="21" s="1"/>
  <c r="N6" i="21"/>
  <c r="N15" i="21" s="1"/>
  <c r="O6" i="21"/>
  <c r="O15" i="21" s="1"/>
  <c r="P6" i="21"/>
  <c r="P15" i="21" s="1"/>
  <c r="Q6" i="21"/>
  <c r="Q15" i="21" s="1"/>
  <c r="R6" i="21"/>
  <c r="R15" i="21" s="1"/>
  <c r="S6" i="21"/>
  <c r="S15" i="21" s="1"/>
  <c r="T6" i="21"/>
  <c r="T15" i="21" s="1"/>
  <c r="U6" i="21"/>
  <c r="U15" i="21" s="1"/>
  <c r="V6" i="21"/>
  <c r="V15" i="21" s="1"/>
  <c r="W6" i="21"/>
  <c r="W15" i="21" s="1"/>
  <c r="X6" i="21"/>
  <c r="X15" i="21" s="1"/>
  <c r="Y6" i="21"/>
  <c r="Y15" i="21" s="1"/>
  <c r="Z6" i="21"/>
  <c r="Z15" i="21" s="1"/>
  <c r="AA6" i="21"/>
  <c r="AA15" i="21" s="1"/>
  <c r="AB6" i="21"/>
  <c r="AB15" i="21" s="1"/>
  <c r="AC6" i="21"/>
  <c r="AC15" i="21" s="1"/>
  <c r="AD6" i="21"/>
  <c r="AD15" i="21" s="1"/>
  <c r="AE6" i="21"/>
  <c r="AE15" i="21" s="1"/>
  <c r="AF6" i="21"/>
  <c r="AF15" i="21" s="1"/>
  <c r="AG6" i="21"/>
  <c r="AG15" i="21" s="1"/>
  <c r="AH6" i="21"/>
  <c r="AH15" i="21" s="1"/>
  <c r="AI6" i="21"/>
  <c r="AI15" i="21" s="1"/>
  <c r="AJ6" i="21"/>
  <c r="AJ15" i="21" s="1"/>
  <c r="AK6" i="21"/>
  <c r="AK15" i="21" s="1"/>
  <c r="AL6" i="21"/>
  <c r="AL15" i="21" s="1"/>
  <c r="AM6" i="21"/>
  <c r="AM15" i="21" s="1"/>
  <c r="AN6" i="21"/>
  <c r="AN15" i="21" s="1"/>
  <c r="AO6" i="21"/>
  <c r="AO15" i="21" s="1"/>
  <c r="AP6" i="21"/>
  <c r="AP15" i="21" s="1"/>
  <c r="AQ6" i="21"/>
  <c r="AQ15" i="21" s="1"/>
  <c r="AR6" i="21"/>
  <c r="AR15" i="21" s="1"/>
  <c r="AS6" i="21"/>
  <c r="AS15" i="21" s="1"/>
  <c r="AT6" i="21"/>
  <c r="AT15" i="21" s="1"/>
  <c r="AU6" i="21"/>
  <c r="AU15" i="21" s="1"/>
  <c r="AV6" i="21"/>
  <c r="AV15" i="21" s="1"/>
  <c r="AW6" i="21"/>
  <c r="AW15" i="21" s="1"/>
  <c r="AX6" i="21"/>
  <c r="AX15" i="21" s="1"/>
  <c r="AY6" i="21"/>
  <c r="AY15" i="21" s="1"/>
  <c r="AZ6" i="21"/>
  <c r="AZ15" i="21" s="1"/>
  <c r="BA6" i="21"/>
  <c r="BA15" i="21" s="1"/>
  <c r="BB6" i="21"/>
  <c r="BB15" i="21" s="1"/>
  <c r="BC6" i="21"/>
  <c r="BC15" i="21" s="1"/>
  <c r="BD6" i="21"/>
  <c r="BD15" i="21" s="1"/>
  <c r="BE6" i="21"/>
  <c r="BE15" i="21" s="1"/>
  <c r="BF6" i="21"/>
  <c r="BF15" i="21" s="1"/>
  <c r="BG6" i="21"/>
  <c r="BG15" i="21" s="1"/>
  <c r="BH6" i="21"/>
  <c r="BH15" i="21" s="1"/>
  <c r="BI6" i="21"/>
  <c r="BI15" i="21" s="1"/>
  <c r="BJ6" i="21"/>
  <c r="BJ15" i="21" s="1"/>
  <c r="F369" i="21"/>
  <c r="F368" i="21"/>
  <c r="F367" i="21"/>
  <c r="F366" i="21"/>
  <c r="F365" i="21"/>
  <c r="F364" i="21"/>
  <c r="F363" i="21"/>
  <c r="F362" i="21"/>
  <c r="F361" i="21"/>
  <c r="F360" i="21"/>
  <c r="F359" i="21"/>
  <c r="F358" i="21"/>
  <c r="F357" i="21"/>
  <c r="F356" i="21"/>
  <c r="F355" i="21"/>
  <c r="F354" i="21"/>
  <c r="F353" i="21"/>
  <c r="F352" i="21"/>
  <c r="F351" i="21"/>
  <c r="F350" i="21"/>
  <c r="F349" i="21"/>
  <c r="F348" i="21"/>
  <c r="F347" i="21"/>
  <c r="F346" i="21"/>
  <c r="F345" i="21"/>
  <c r="F344" i="21"/>
  <c r="F343" i="21"/>
  <c r="F342" i="21"/>
  <c r="F341" i="21"/>
  <c r="F340" i="21"/>
  <c r="F339" i="21"/>
  <c r="F338" i="21"/>
  <c r="F337" i="21"/>
  <c r="F336" i="21"/>
  <c r="F335" i="21"/>
  <c r="F334" i="21"/>
  <c r="F333" i="21"/>
  <c r="F332" i="21"/>
  <c r="F331" i="21"/>
  <c r="F330" i="21"/>
  <c r="F329" i="21"/>
  <c r="F328" i="21"/>
  <c r="F327" i="21"/>
  <c r="F326" i="21"/>
  <c r="F325" i="21"/>
  <c r="F324" i="21"/>
  <c r="F323" i="21"/>
  <c r="F322" i="21"/>
  <c r="F321" i="21"/>
  <c r="F320" i="21"/>
  <c r="F319" i="21"/>
  <c r="F318" i="21"/>
  <c r="F317" i="21"/>
  <c r="F316" i="21"/>
  <c r="F315" i="21"/>
  <c r="F314" i="21"/>
  <c r="F313" i="21"/>
  <c r="F312" i="21"/>
  <c r="F311" i="21"/>
  <c r="F310" i="21"/>
  <c r="F309" i="21"/>
  <c r="F308" i="21"/>
  <c r="F307" i="21"/>
  <c r="F306" i="21"/>
  <c r="F305" i="21"/>
  <c r="F304" i="21"/>
  <c r="F303" i="21"/>
  <c r="F302" i="21"/>
  <c r="F301" i="21"/>
  <c r="F300" i="21"/>
  <c r="F299" i="21"/>
  <c r="F298" i="21"/>
  <c r="F297" i="21"/>
  <c r="F296" i="2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BJ10" i="21"/>
  <c r="BI10" i="21"/>
  <c r="BH10" i="21"/>
  <c r="BG10" i="21"/>
  <c r="BF10" i="21"/>
  <c r="BE10" i="21"/>
  <c r="BD10" i="21"/>
  <c r="BC10" i="21"/>
  <c r="BB10" i="21"/>
  <c r="BA10" i="21"/>
  <c r="AZ10" i="21"/>
  <c r="AY10" i="21"/>
  <c r="AX10" i="21"/>
  <c r="AW10" i="21"/>
  <c r="AV10" i="21"/>
  <c r="AU10" i="21"/>
  <c r="AT10" i="21"/>
  <c r="AS10" i="21"/>
  <c r="AR10" i="21"/>
  <c r="AQ10" i="21"/>
  <c r="AP10" i="21"/>
  <c r="AO10" i="21"/>
  <c r="AN10" i="21"/>
  <c r="AM10" i="21"/>
  <c r="AL10" i="21"/>
  <c r="AK10" i="21"/>
  <c r="AJ10" i="21"/>
  <c r="AI10" i="21"/>
  <c r="AH10" i="21"/>
  <c r="AG10" i="21"/>
  <c r="AF10" i="21"/>
  <c r="AE10" i="21"/>
  <c r="AD10" i="21"/>
  <c r="AC10" i="21"/>
  <c r="AB10" i="21"/>
  <c r="AA10" i="21"/>
  <c r="Z10" i="21"/>
  <c r="Y10" i="21"/>
  <c r="X10" i="21"/>
  <c r="W10" i="21"/>
  <c r="V10" i="21"/>
  <c r="U10" i="21"/>
  <c r="T10" i="21"/>
  <c r="S10" i="21"/>
  <c r="R10" i="21"/>
  <c r="Q10" i="21"/>
  <c r="P10" i="21"/>
  <c r="O10" i="21"/>
  <c r="N10" i="21"/>
  <c r="M10" i="21"/>
  <c r="L10" i="21"/>
  <c r="F5" i="21"/>
  <c r="F6" i="21"/>
  <c r="K10" i="21" s="1"/>
  <c r="K24" i="21" s="1"/>
  <c r="L24" i="21" s="1"/>
  <c r="F7" i="21"/>
  <c r="F8" i="21"/>
  <c r="F9" i="21"/>
  <c r="F10" i="21"/>
  <c r="K7" i="21"/>
  <c r="L7" i="21"/>
  <c r="M7" i="21"/>
  <c r="N7" i="21"/>
  <c r="O7" i="21"/>
  <c r="P7" i="21"/>
  <c r="Q7" i="21"/>
  <c r="R7" i="21"/>
  <c r="S7" i="21"/>
  <c r="T7" i="21"/>
  <c r="U7" i="21"/>
  <c r="V7" i="21"/>
  <c r="W7" i="21"/>
  <c r="X7" i="21"/>
  <c r="Y7" i="21"/>
  <c r="Z7" i="21"/>
  <c r="AA7" i="21"/>
  <c r="AB7" i="21"/>
  <c r="AC7" i="21"/>
  <c r="AD7" i="21"/>
  <c r="AE7" i="21"/>
  <c r="AF7" i="21"/>
  <c r="AG7" i="21"/>
  <c r="AH7" i="21"/>
  <c r="AI7" i="21"/>
  <c r="AJ7" i="21"/>
  <c r="AK7" i="21"/>
  <c r="AL7" i="21"/>
  <c r="AM7" i="21"/>
  <c r="AN7" i="21"/>
  <c r="AO7" i="21"/>
  <c r="AP7" i="21"/>
  <c r="AQ7" i="21"/>
  <c r="AR7" i="21"/>
  <c r="AS7" i="21"/>
  <c r="AT7" i="21"/>
  <c r="AU7" i="21"/>
  <c r="AV7" i="21"/>
  <c r="AW7" i="21"/>
  <c r="AX7" i="21"/>
  <c r="AY7" i="21"/>
  <c r="AZ7" i="21"/>
  <c r="BA7" i="21"/>
  <c r="BB7" i="21"/>
  <c r="BC7" i="21"/>
  <c r="BD7" i="21"/>
  <c r="BE7" i="21"/>
  <c r="BF7" i="21"/>
  <c r="BG7" i="21"/>
  <c r="BH7" i="21"/>
  <c r="BI7" i="21"/>
  <c r="BJ7" i="21"/>
  <c r="K23" i="21"/>
  <c r="K9" i="24"/>
  <c r="E3" i="24"/>
  <c r="E4" i="24"/>
  <c r="C33" i="11"/>
  <c r="D34" i="11" s="1"/>
  <c r="E34" i="11" s="1"/>
  <c r="F3" i="11"/>
  <c r="AB4" i="11"/>
  <c r="X4" i="11"/>
  <c r="T4" i="11"/>
  <c r="P4" i="11"/>
  <c r="L4" i="11"/>
  <c r="I3" i="11"/>
  <c r="H3" i="11"/>
  <c r="G3" i="11"/>
  <c r="J9" i="24"/>
  <c r="K10" i="24"/>
  <c r="J10" i="24"/>
  <c r="L10" i="24"/>
  <c r="K20" i="24"/>
  <c r="J20" i="24"/>
  <c r="L20" i="24"/>
  <c r="K19" i="24"/>
  <c r="J19" i="24"/>
  <c r="L19" i="24"/>
  <c r="K18" i="24"/>
  <c r="J18" i="24"/>
  <c r="L18" i="24"/>
  <c r="K17" i="24"/>
  <c r="J17" i="24"/>
  <c r="L17" i="24"/>
  <c r="K16" i="24"/>
  <c r="J16" i="24"/>
  <c r="L16" i="24"/>
  <c r="K15" i="24"/>
  <c r="J15" i="24"/>
  <c r="L15" i="24"/>
  <c r="K14" i="24"/>
  <c r="J14" i="24"/>
  <c r="L14" i="24"/>
  <c r="K13" i="24"/>
  <c r="J13" i="24"/>
  <c r="L13" i="24"/>
  <c r="K12" i="24"/>
  <c r="J12" i="24"/>
  <c r="L12" i="24"/>
  <c r="K11" i="24"/>
  <c r="J11" i="24"/>
  <c r="L11" i="24"/>
  <c r="C2" i="24"/>
  <c r="I8" i="24"/>
  <c r="J8" i="24" s="1"/>
  <c r="G4" i="24"/>
  <c r="K42" i="24"/>
  <c r="L42" i="24"/>
  <c r="K41" i="24"/>
  <c r="L41" i="24"/>
  <c r="K40" i="24"/>
  <c r="L40" i="24"/>
  <c r="K39" i="24"/>
  <c r="L39" i="24"/>
  <c r="K38" i="24"/>
  <c r="L38" i="24"/>
  <c r="K37" i="24"/>
  <c r="L37" i="24"/>
  <c r="K36" i="24"/>
  <c r="L36" i="24"/>
  <c r="K35" i="24"/>
  <c r="L35" i="24"/>
  <c r="K34" i="24"/>
  <c r="L34" i="24"/>
  <c r="K33" i="24"/>
  <c r="L33" i="24"/>
  <c r="K32" i="24"/>
  <c r="L32" i="24"/>
  <c r="K31" i="24"/>
  <c r="L31" i="24"/>
  <c r="K30" i="24"/>
  <c r="L30" i="24"/>
  <c r="K29" i="24"/>
  <c r="L29" i="24"/>
  <c r="K28" i="24"/>
  <c r="L28" i="24"/>
  <c r="K27" i="24"/>
  <c r="L27" i="24"/>
  <c r="K26" i="24"/>
  <c r="L26" i="24"/>
  <c r="K25" i="24"/>
  <c r="L25" i="24"/>
  <c r="K24" i="24"/>
  <c r="L24" i="24"/>
  <c r="K23" i="24"/>
  <c r="L23" i="24"/>
  <c r="K22" i="24"/>
  <c r="L22" i="24"/>
  <c r="K21" i="24"/>
  <c r="L21" i="24"/>
  <c r="J21" i="24"/>
  <c r="J22" i="24"/>
  <c r="J23" i="24"/>
  <c r="J24" i="24"/>
  <c r="J25" i="24"/>
  <c r="J26" i="24"/>
  <c r="J27" i="24"/>
  <c r="J28" i="24"/>
  <c r="J29" i="24"/>
  <c r="J30" i="24"/>
  <c r="J31" i="24"/>
  <c r="J32" i="24"/>
  <c r="J33" i="24"/>
  <c r="J34" i="24"/>
  <c r="J35" i="24"/>
  <c r="J36" i="24"/>
  <c r="J37" i="24"/>
  <c r="J38" i="24"/>
  <c r="J39" i="24"/>
  <c r="J40" i="24"/>
  <c r="J41" i="24"/>
  <c r="J42" i="24"/>
  <c r="AH4" i="11"/>
  <c r="AD4" i="11"/>
  <c r="AO3" i="11"/>
  <c r="AN3" i="11"/>
  <c r="AM3" i="11"/>
  <c r="AL3" i="11"/>
  <c r="AK3" i="11"/>
  <c r="AJ3" i="11"/>
  <c r="AI3" i="11"/>
  <c r="AH3" i="11"/>
  <c r="AG3" i="11"/>
  <c r="AF3" i="11"/>
  <c r="AE3" i="11"/>
  <c r="AD3" i="11"/>
  <c r="AC3" i="11"/>
  <c r="AB3" i="11"/>
  <c r="AA3" i="11"/>
  <c r="Z3" i="11"/>
  <c r="Y3" i="11"/>
  <c r="X3" i="11"/>
  <c r="W3" i="11"/>
  <c r="V3" i="11"/>
  <c r="U3" i="11"/>
  <c r="T3" i="11"/>
  <c r="S3" i="11"/>
  <c r="R3" i="11"/>
  <c r="Q3" i="11"/>
  <c r="P3" i="11"/>
  <c r="O3" i="11"/>
  <c r="N3" i="11"/>
  <c r="M3" i="11"/>
  <c r="L3" i="11"/>
  <c r="K3" i="11"/>
  <c r="J3" i="11"/>
  <c r="AO2" i="11"/>
  <c r="AM2" i="11"/>
  <c r="AK2" i="11"/>
  <c r="AI2" i="11"/>
  <c r="AG2" i="11"/>
  <c r="AF2" i="11"/>
  <c r="AE2" i="11"/>
  <c r="AD2" i="11"/>
  <c r="AC2" i="11"/>
  <c r="AB2" i="11"/>
  <c r="AA2" i="11"/>
  <c r="Z2" i="11"/>
  <c r="Y2" i="11"/>
  <c r="X2" i="11"/>
  <c r="W2" i="11"/>
  <c r="V2" i="11"/>
  <c r="U2" i="11"/>
  <c r="T2" i="11"/>
  <c r="S2" i="11"/>
  <c r="R2" i="11"/>
  <c r="Q2" i="11"/>
  <c r="P2" i="11"/>
  <c r="O2" i="11"/>
  <c r="N2" i="11"/>
  <c r="M2" i="11"/>
  <c r="L2" i="11"/>
  <c r="C21" i="11"/>
  <c r="D24" i="11" s="1"/>
  <c r="C54" i="11"/>
  <c r="D58" i="11" s="1"/>
  <c r="C50" i="11"/>
  <c r="D53" i="11" s="1"/>
  <c r="C46" i="11"/>
  <c r="D49" i="11" s="1"/>
  <c r="C42" i="11"/>
  <c r="D45" i="11" s="1"/>
  <c r="C37" i="11"/>
  <c r="D41" i="11" s="1"/>
  <c r="D36" i="11"/>
  <c r="D35" i="11"/>
  <c r="D33" i="11"/>
  <c r="C29" i="11"/>
  <c r="D32" i="11" s="1"/>
  <c r="C25" i="11"/>
  <c r="D28" i="11" s="1"/>
  <c r="C16" i="11"/>
  <c r="D20" i="11" s="1"/>
  <c r="C12" i="11"/>
  <c r="D15" i="11" s="1"/>
  <c r="C7" i="11"/>
  <c r="D11" i="11" s="1"/>
  <c r="C26" i="27" l="1"/>
  <c r="D25" i="27"/>
  <c r="AH34" i="11"/>
  <c r="AD34" i="11"/>
  <c r="J4" i="19"/>
  <c r="J5" i="19" s="1"/>
  <c r="E9" i="18"/>
  <c r="E10" i="18"/>
  <c r="D22" i="11"/>
  <c r="E22" i="11" s="1"/>
  <c r="H4" i="11"/>
  <c r="J2" i="11"/>
  <c r="C9" i="27"/>
  <c r="C12" i="27"/>
  <c r="D55" i="11"/>
  <c r="E55" i="11" s="1"/>
  <c r="C13" i="27"/>
  <c r="C16" i="27"/>
  <c r="C8" i="27"/>
  <c r="C15" i="27"/>
  <c r="C11" i="27"/>
  <c r="C7" i="27"/>
  <c r="C14" i="27"/>
  <c r="C10" i="27"/>
  <c r="E58" i="11"/>
  <c r="E20" i="11"/>
  <c r="D25" i="11"/>
  <c r="E25" i="11" s="1"/>
  <c r="E32" i="11"/>
  <c r="E35" i="11"/>
  <c r="D38" i="11"/>
  <c r="E38" i="11" s="1"/>
  <c r="E45" i="11"/>
  <c r="D57" i="11"/>
  <c r="E11" i="11"/>
  <c r="D17" i="11"/>
  <c r="E17" i="11" s="1"/>
  <c r="E49" i="11"/>
  <c r="D54" i="11"/>
  <c r="E54" i="11" s="1"/>
  <c r="D56" i="11"/>
  <c r="E56" i="11" s="1"/>
  <c r="E24" i="11"/>
  <c r="C59" i="11"/>
  <c r="D8" i="11"/>
  <c r="E8" i="11" s="1"/>
  <c r="E15" i="11"/>
  <c r="D19" i="11"/>
  <c r="E19" i="11" s="1"/>
  <c r="D21" i="11"/>
  <c r="E21" i="11" s="1"/>
  <c r="D23" i="11"/>
  <c r="E23" i="11" s="1"/>
  <c r="E28" i="11"/>
  <c r="E33" i="11"/>
  <c r="E36" i="11"/>
  <c r="E41" i="11"/>
  <c r="D46" i="11"/>
  <c r="E46" i="11" s="1"/>
  <c r="E53" i="11"/>
  <c r="E57" i="11"/>
  <c r="AF4" i="11"/>
  <c r="AF34" i="11" s="1"/>
  <c r="E7" i="18"/>
  <c r="N4" i="11"/>
  <c r="R4" i="11"/>
  <c r="R34" i="11" s="1"/>
  <c r="C16" i="16" s="1"/>
  <c r="F16" i="16" s="1"/>
  <c r="V4" i="11"/>
  <c r="Z4" i="11"/>
  <c r="Z34" i="11" s="1"/>
  <c r="C24" i="16" s="1"/>
  <c r="F24" i="16" s="1"/>
  <c r="D16" i="11"/>
  <c r="E16" i="11" s="1"/>
  <c r="D18" i="11"/>
  <c r="E18" i="11" s="1"/>
  <c r="D40" i="11"/>
  <c r="E40" i="11" s="1"/>
  <c r="D48" i="11"/>
  <c r="E48" i="11" s="1"/>
  <c r="L23" i="21"/>
  <c r="M23" i="21" s="1"/>
  <c r="N23" i="21" s="1"/>
  <c r="O23" i="21" s="1"/>
  <c r="P23" i="21" s="1"/>
  <c r="Q23" i="21" s="1"/>
  <c r="R23" i="21" s="1"/>
  <c r="S23" i="21" s="1"/>
  <c r="T23" i="21" s="1"/>
  <c r="U23" i="21" s="1"/>
  <c r="V23" i="21" s="1"/>
  <c r="W23" i="21" s="1"/>
  <c r="X23" i="21" s="1"/>
  <c r="Y23" i="21" s="1"/>
  <c r="Z23" i="21" s="1"/>
  <c r="AA23" i="21" s="1"/>
  <c r="AB23" i="21" s="1"/>
  <c r="AC23" i="21" s="1"/>
  <c r="AD23" i="21" s="1"/>
  <c r="AE23" i="21" s="1"/>
  <c r="AF23" i="21" s="1"/>
  <c r="AG23" i="21" s="1"/>
  <c r="AH23" i="21" s="1"/>
  <c r="AI23" i="21" s="1"/>
  <c r="AJ23" i="21" s="1"/>
  <c r="AK23" i="21" s="1"/>
  <c r="AL23" i="21" s="1"/>
  <c r="AM23" i="21" s="1"/>
  <c r="AN23" i="21" s="1"/>
  <c r="AO23" i="21" s="1"/>
  <c r="AP23" i="21" s="1"/>
  <c r="AQ23" i="21" s="1"/>
  <c r="AR23" i="21" s="1"/>
  <c r="AS23" i="21" s="1"/>
  <c r="AT23" i="21" s="1"/>
  <c r="AU23" i="21" s="1"/>
  <c r="AV23" i="21" s="1"/>
  <c r="AW23" i="21" s="1"/>
  <c r="AX23" i="21" s="1"/>
  <c r="AY23" i="21" s="1"/>
  <c r="AZ23" i="21" s="1"/>
  <c r="BA23" i="21" s="1"/>
  <c r="BB23" i="21" s="1"/>
  <c r="BC23" i="21" s="1"/>
  <c r="BD23" i="21" s="1"/>
  <c r="BE23" i="21" s="1"/>
  <c r="BF23" i="21" s="1"/>
  <c r="BG23" i="21" s="1"/>
  <c r="BH23" i="21" s="1"/>
  <c r="BI23" i="21" s="1"/>
  <c r="BJ23" i="21" s="1"/>
  <c r="J4" i="11"/>
  <c r="C16" i="17"/>
  <c r="L34" i="11"/>
  <c r="L55" i="11" s="1"/>
  <c r="P34" i="11"/>
  <c r="P56" i="11" s="1"/>
  <c r="T34" i="11"/>
  <c r="T18" i="11" s="1"/>
  <c r="X34" i="11"/>
  <c r="X56" i="11" s="1"/>
  <c r="AB34" i="11"/>
  <c r="AB55" i="11" s="1"/>
  <c r="D27" i="11"/>
  <c r="E27" i="11" s="1"/>
  <c r="D10" i="11"/>
  <c r="E10" i="11" s="1"/>
  <c r="AJ4" i="11"/>
  <c r="AJ34" i="11" s="1"/>
  <c r="AL4" i="11"/>
  <c r="AL34" i="11" s="1"/>
  <c r="AN4" i="11"/>
  <c r="AN34" i="11" s="1"/>
  <c r="M24" i="21"/>
  <c r="N24" i="21" s="1"/>
  <c r="O24" i="21" s="1"/>
  <c r="P24" i="21" s="1"/>
  <c r="Q24" i="21" s="1"/>
  <c r="R24" i="21" s="1"/>
  <c r="S24" i="21" s="1"/>
  <c r="T24" i="21" s="1"/>
  <c r="U24" i="21" s="1"/>
  <c r="V24" i="21" s="1"/>
  <c r="W24" i="21" s="1"/>
  <c r="X24" i="21" s="1"/>
  <c r="Y24" i="21" s="1"/>
  <c r="Z24" i="21" s="1"/>
  <c r="AA24" i="21" s="1"/>
  <c r="AB24" i="21" s="1"/>
  <c r="AC24" i="21" s="1"/>
  <c r="AD24" i="21" s="1"/>
  <c r="AE24" i="21" s="1"/>
  <c r="AF24" i="21" s="1"/>
  <c r="AG24" i="21" s="1"/>
  <c r="AH24" i="21" s="1"/>
  <c r="AI24" i="21" s="1"/>
  <c r="AJ24" i="21" s="1"/>
  <c r="AK24" i="21" s="1"/>
  <c r="AL24" i="21" s="1"/>
  <c r="AM24" i="21" s="1"/>
  <c r="AN24" i="21" s="1"/>
  <c r="AO24" i="21" s="1"/>
  <c r="AP24" i="21" s="1"/>
  <c r="AQ24" i="21" s="1"/>
  <c r="AR24" i="21" s="1"/>
  <c r="AS24" i="21" s="1"/>
  <c r="AT24" i="21" s="1"/>
  <c r="AU24" i="21" s="1"/>
  <c r="AV24" i="21" s="1"/>
  <c r="AW24" i="21" s="1"/>
  <c r="AX24" i="21" s="1"/>
  <c r="AY24" i="21" s="1"/>
  <c r="AZ24" i="21" s="1"/>
  <c r="BA24" i="21" s="1"/>
  <c r="BB24" i="21" s="1"/>
  <c r="BC24" i="21" s="1"/>
  <c r="BD24" i="21" s="1"/>
  <c r="BE24" i="21" s="1"/>
  <c r="BF24" i="21" s="1"/>
  <c r="BG24" i="21" s="1"/>
  <c r="BH24" i="21" s="1"/>
  <c r="BI24" i="21" s="1"/>
  <c r="BJ24" i="21" s="1"/>
  <c r="G2" i="11"/>
  <c r="L27" i="21"/>
  <c r="M27" i="21" s="1"/>
  <c r="N27" i="21" s="1"/>
  <c r="O27" i="21" s="1"/>
  <c r="P27" i="21" s="1"/>
  <c r="Q27" i="21" s="1"/>
  <c r="R27" i="21" s="1"/>
  <c r="S27" i="21" s="1"/>
  <c r="T27" i="21" s="1"/>
  <c r="U27" i="21" s="1"/>
  <c r="V27" i="21" s="1"/>
  <c r="W27" i="21" s="1"/>
  <c r="X27" i="21" s="1"/>
  <c r="Y27" i="21" s="1"/>
  <c r="Z27" i="21" s="1"/>
  <c r="AA27" i="21" s="1"/>
  <c r="AB27" i="21" s="1"/>
  <c r="AC27" i="21" s="1"/>
  <c r="AD27" i="21" s="1"/>
  <c r="AE27" i="21" s="1"/>
  <c r="AF27" i="21" s="1"/>
  <c r="AG27" i="21" s="1"/>
  <c r="AH27" i="21" s="1"/>
  <c r="AI27" i="21" s="1"/>
  <c r="AJ27" i="21" s="1"/>
  <c r="AK27" i="21" s="1"/>
  <c r="AL27" i="21" s="1"/>
  <c r="AM27" i="21" s="1"/>
  <c r="AN27" i="21" s="1"/>
  <c r="AO27" i="21" s="1"/>
  <c r="AP27" i="21" s="1"/>
  <c r="AQ27" i="21" s="1"/>
  <c r="AR27" i="21" s="1"/>
  <c r="AS27" i="21" s="1"/>
  <c r="AT27" i="21" s="1"/>
  <c r="AU27" i="21" s="1"/>
  <c r="AV27" i="21" s="1"/>
  <c r="AW27" i="21" s="1"/>
  <c r="AX27" i="21" s="1"/>
  <c r="AY27" i="21" s="1"/>
  <c r="AZ27" i="21" s="1"/>
  <c r="BA27" i="21" s="1"/>
  <c r="BB27" i="21" s="1"/>
  <c r="BC27" i="21" s="1"/>
  <c r="BD27" i="21" s="1"/>
  <c r="BE27" i="21" s="1"/>
  <c r="BF27" i="21" s="1"/>
  <c r="BG27" i="21" s="1"/>
  <c r="BH27" i="21" s="1"/>
  <c r="BI27" i="21" s="1"/>
  <c r="BJ27" i="21" s="1"/>
  <c r="P16" i="17"/>
  <c r="D7" i="11"/>
  <c r="E7" i="11" s="1"/>
  <c r="D9" i="11"/>
  <c r="E9" i="11" s="1"/>
  <c r="D26" i="11"/>
  <c r="E26" i="11" s="1"/>
  <c r="D37" i="11"/>
  <c r="E37" i="11" s="1"/>
  <c r="D39" i="11"/>
  <c r="E39" i="11" s="1"/>
  <c r="D47" i="11"/>
  <c r="E47" i="11" s="1"/>
  <c r="F4" i="24"/>
  <c r="D12" i="11"/>
  <c r="E12" i="11" s="1"/>
  <c r="D13" i="11"/>
  <c r="E13" i="11" s="1"/>
  <c r="D14" i="11"/>
  <c r="E14" i="11" s="1"/>
  <c r="D29" i="11"/>
  <c r="E29" i="11" s="1"/>
  <c r="D30" i="11"/>
  <c r="E30" i="11" s="1"/>
  <c r="D31" i="11"/>
  <c r="E31" i="11" s="1"/>
  <c r="D42" i="11"/>
  <c r="E42" i="11" s="1"/>
  <c r="D43" i="11"/>
  <c r="E43" i="11" s="1"/>
  <c r="D44" i="11"/>
  <c r="E44" i="11" s="1"/>
  <c r="D50" i="11"/>
  <c r="E50" i="11" s="1"/>
  <c r="L51" i="11"/>
  <c r="D51" i="11"/>
  <c r="E51" i="11" s="1"/>
  <c r="L52" i="11"/>
  <c r="D52" i="11"/>
  <c r="E52" i="11" s="1"/>
  <c r="L53" i="11"/>
  <c r="AB58" i="11"/>
  <c r="L9" i="24"/>
  <c r="F2" i="24"/>
  <c r="C27" i="27" l="1"/>
  <c r="D26" i="27"/>
  <c r="P53" i="11"/>
  <c r="Z55" i="11"/>
  <c r="T37" i="11"/>
  <c r="X41" i="11"/>
  <c r="AB37" i="11"/>
  <c r="AB30" i="11"/>
  <c r="AB43" i="11"/>
  <c r="X33" i="11"/>
  <c r="X47" i="11"/>
  <c r="T31" i="11"/>
  <c r="T43" i="11"/>
  <c r="P32" i="11"/>
  <c r="X52" i="11"/>
  <c r="P46" i="11"/>
  <c r="AB49" i="11"/>
  <c r="T49" i="11"/>
  <c r="AB32" i="11"/>
  <c r="AB40" i="11"/>
  <c r="AB46" i="11"/>
  <c r="X31" i="11"/>
  <c r="X38" i="11"/>
  <c r="X44" i="11"/>
  <c r="X50" i="11"/>
  <c r="T30" i="11"/>
  <c r="T32" i="11"/>
  <c r="T40" i="11"/>
  <c r="T46" i="11"/>
  <c r="T55" i="11"/>
  <c r="P30" i="11"/>
  <c r="P39" i="11"/>
  <c r="P51" i="11"/>
  <c r="L31" i="11"/>
  <c r="L41" i="11"/>
  <c r="Z36" i="11"/>
  <c r="L36" i="11"/>
  <c r="L48" i="11"/>
  <c r="Z53" i="11"/>
  <c r="R58" i="11"/>
  <c r="T23" i="11"/>
  <c r="T15" i="11"/>
  <c r="T25" i="11"/>
  <c r="T26" i="11"/>
  <c r="T7" i="11"/>
  <c r="T36" i="11"/>
  <c r="T38" i="11"/>
  <c r="T41" i="11"/>
  <c r="T45" i="11"/>
  <c r="T48" i="11"/>
  <c r="T52" i="11"/>
  <c r="T56" i="11"/>
  <c r="P37" i="11"/>
  <c r="P42" i="11"/>
  <c r="P49" i="11"/>
  <c r="L38" i="11"/>
  <c r="L45" i="11"/>
  <c r="T39" i="11"/>
  <c r="T21" i="11"/>
  <c r="T28" i="11"/>
  <c r="T17" i="11"/>
  <c r="C26" i="16"/>
  <c r="F26" i="16" s="1"/>
  <c r="AB12" i="11"/>
  <c r="AB9" i="11"/>
  <c r="AB7" i="11"/>
  <c r="AB33" i="11"/>
  <c r="AB39" i="11"/>
  <c r="AB8" i="11"/>
  <c r="AB11" i="11"/>
  <c r="AB16" i="11"/>
  <c r="AB18" i="11"/>
  <c r="AB24" i="11"/>
  <c r="AB27" i="11"/>
  <c r="AB57" i="11"/>
  <c r="AB44" i="11"/>
  <c r="AB50" i="11"/>
  <c r="C22" i="16"/>
  <c r="F22" i="16" s="1"/>
  <c r="X15" i="11"/>
  <c r="X16" i="11"/>
  <c r="X21" i="11"/>
  <c r="X22" i="11"/>
  <c r="X23" i="11"/>
  <c r="X24" i="11"/>
  <c r="X27" i="11"/>
  <c r="X54" i="11"/>
  <c r="X9" i="11"/>
  <c r="X12" i="11"/>
  <c r="X17" i="11"/>
  <c r="X19" i="11"/>
  <c r="X25" i="11"/>
  <c r="X28" i="11"/>
  <c r="X40" i="11"/>
  <c r="X55" i="11"/>
  <c r="X36" i="11"/>
  <c r="C14" i="16"/>
  <c r="F14" i="16" s="1"/>
  <c r="P55" i="11"/>
  <c r="P58" i="11"/>
  <c r="P21" i="11"/>
  <c r="P23" i="11"/>
  <c r="P27" i="11"/>
  <c r="P15" i="11"/>
  <c r="P45" i="11"/>
  <c r="P10" i="11"/>
  <c r="P54" i="11"/>
  <c r="P7" i="11"/>
  <c r="P11" i="11"/>
  <c r="P14" i="11"/>
  <c r="P18" i="11"/>
  <c r="P20" i="11"/>
  <c r="P26" i="11"/>
  <c r="P29" i="11"/>
  <c r="P36" i="11"/>
  <c r="P40" i="11"/>
  <c r="P43" i="11"/>
  <c r="C10" i="16"/>
  <c r="F10" i="16" s="1"/>
  <c r="L58" i="11"/>
  <c r="L9" i="11"/>
  <c r="L12" i="11"/>
  <c r="L17" i="11"/>
  <c r="L19" i="11"/>
  <c r="L25" i="11"/>
  <c r="L28" i="11"/>
  <c r="L14" i="11"/>
  <c r="L18" i="11"/>
  <c r="L20" i="11"/>
  <c r="L26" i="11"/>
  <c r="L29" i="11"/>
  <c r="L8" i="11"/>
  <c r="L15" i="11"/>
  <c r="L16" i="11"/>
  <c r="L21" i="11"/>
  <c r="L22" i="11"/>
  <c r="L23" i="11"/>
  <c r="L24" i="11"/>
  <c r="L27" i="11"/>
  <c r="L35" i="11"/>
  <c r="L47" i="11"/>
  <c r="AB47" i="11"/>
  <c r="L44" i="11"/>
  <c r="P35" i="11"/>
  <c r="AB53" i="11"/>
  <c r="AB42" i="11"/>
  <c r="X29" i="11"/>
  <c r="P28" i="11"/>
  <c r="X26" i="11"/>
  <c r="P25" i="11"/>
  <c r="AB19" i="11"/>
  <c r="X18" i="11"/>
  <c r="P17" i="11"/>
  <c r="AB13" i="11"/>
  <c r="P12" i="11"/>
  <c r="AB10" i="11"/>
  <c r="P9" i="11"/>
  <c r="P8" i="11"/>
  <c r="AB54" i="11"/>
  <c r="L54" i="11"/>
  <c r="AB35" i="11"/>
  <c r="AB22" i="11"/>
  <c r="AB20" i="11"/>
  <c r="AB14" i="11"/>
  <c r="L11" i="11"/>
  <c r="L7" i="11"/>
  <c r="X13" i="11"/>
  <c r="L42" i="11"/>
  <c r="P22" i="11"/>
  <c r="X58" i="11"/>
  <c r="V34" i="11"/>
  <c r="V38" i="11" s="1"/>
  <c r="N34" i="11"/>
  <c r="N22" i="11" s="1"/>
  <c r="AB51" i="11"/>
  <c r="AB29" i="11"/>
  <c r="AB31" i="11"/>
  <c r="AB36" i="11"/>
  <c r="AB38" i="11"/>
  <c r="AB41" i="11"/>
  <c r="AB45" i="11"/>
  <c r="AB48" i="11"/>
  <c r="AB52" i="11"/>
  <c r="AB56" i="11"/>
  <c r="X30" i="11"/>
  <c r="X32" i="11"/>
  <c r="X37" i="11"/>
  <c r="X39" i="11"/>
  <c r="X42" i="11"/>
  <c r="X46" i="11"/>
  <c r="X49" i="11"/>
  <c r="X51" i="11"/>
  <c r="X53" i="11"/>
  <c r="X57" i="11"/>
  <c r="C18" i="16"/>
  <c r="F18" i="16" s="1"/>
  <c r="T57" i="11"/>
  <c r="T47" i="11"/>
  <c r="T12" i="11"/>
  <c r="T50" i="11"/>
  <c r="T8" i="11"/>
  <c r="T10" i="11"/>
  <c r="T13" i="11"/>
  <c r="T44" i="11"/>
  <c r="T51" i="11"/>
  <c r="T35" i="11"/>
  <c r="P31" i="11"/>
  <c r="P33" i="11"/>
  <c r="P38" i="11"/>
  <c r="P41" i="11"/>
  <c r="P44" i="11"/>
  <c r="P47" i="11"/>
  <c r="P50" i="11"/>
  <c r="P52" i="11"/>
  <c r="P57" i="11"/>
  <c r="L30" i="11"/>
  <c r="L32" i="11"/>
  <c r="L37" i="11"/>
  <c r="L40" i="11"/>
  <c r="L43" i="11"/>
  <c r="L46" i="11"/>
  <c r="L49" i="11"/>
  <c r="L56" i="11"/>
  <c r="T53" i="11"/>
  <c r="X45" i="11"/>
  <c r="T42" i="11"/>
  <c r="X35" i="11"/>
  <c r="L33" i="11"/>
  <c r="L57" i="11"/>
  <c r="P48" i="11"/>
  <c r="L39" i="11"/>
  <c r="AB28" i="11"/>
  <c r="T27" i="11"/>
  <c r="AB25" i="11"/>
  <c r="T24" i="11"/>
  <c r="T22" i="11"/>
  <c r="X20" i="11"/>
  <c r="P19" i="11"/>
  <c r="AB17" i="11"/>
  <c r="T16" i="11"/>
  <c r="X14" i="11"/>
  <c r="L13" i="11"/>
  <c r="X11" i="11"/>
  <c r="L10" i="11"/>
  <c r="X8" i="11"/>
  <c r="X7" i="11"/>
  <c r="T54" i="11"/>
  <c r="X43" i="11"/>
  <c r="T33" i="11"/>
  <c r="AB26" i="11"/>
  <c r="AB23" i="11"/>
  <c r="AB21" i="11"/>
  <c r="T19" i="11"/>
  <c r="AB15" i="11"/>
  <c r="P13" i="11"/>
  <c r="T9" i="11"/>
  <c r="T29" i="11"/>
  <c r="T20" i="11"/>
  <c r="P16" i="11"/>
  <c r="T11" i="11"/>
  <c r="P24" i="11"/>
  <c r="T14" i="11"/>
  <c r="X10" i="11"/>
  <c r="T58" i="11"/>
  <c r="L50" i="11"/>
  <c r="X48" i="11"/>
  <c r="N52" i="11"/>
  <c r="V57" i="11"/>
  <c r="N50" i="11"/>
  <c r="N27" i="11"/>
  <c r="V46" i="11"/>
  <c r="N31" i="11"/>
  <c r="V20" i="11"/>
  <c r="V10" i="11"/>
  <c r="V30" i="11"/>
  <c r="N15" i="11"/>
  <c r="V55" i="11"/>
  <c r="N51" i="11"/>
  <c r="N45" i="11"/>
  <c r="N40" i="11"/>
  <c r="N28" i="11"/>
  <c r="V41" i="11"/>
  <c r="N35" i="11"/>
  <c r="V25" i="11"/>
  <c r="V21" i="11"/>
  <c r="V18" i="11"/>
  <c r="V11" i="11"/>
  <c r="V9" i="11"/>
  <c r="N37" i="11"/>
  <c r="N19" i="11"/>
  <c r="R37" i="11"/>
  <c r="N57" i="11"/>
  <c r="V51" i="11"/>
  <c r="V50" i="11"/>
  <c r="V48" i="11"/>
  <c r="V47" i="11"/>
  <c r="V45" i="11"/>
  <c r="V44" i="11"/>
  <c r="V43" i="11"/>
  <c r="V42" i="11"/>
  <c r="V40" i="11"/>
  <c r="V39" i="11"/>
  <c r="V36" i="11"/>
  <c r="V33" i="11"/>
  <c r="V28" i="11"/>
  <c r="V27" i="11"/>
  <c r="N26" i="11"/>
  <c r="V52" i="11"/>
  <c r="N46" i="11"/>
  <c r="N41" i="11"/>
  <c r="N38" i="11"/>
  <c r="V35" i="11"/>
  <c r="V31" i="11"/>
  <c r="V26" i="11"/>
  <c r="N25" i="11"/>
  <c r="N24" i="11"/>
  <c r="N21" i="11"/>
  <c r="N20" i="11"/>
  <c r="N18" i="11"/>
  <c r="N16" i="11"/>
  <c r="N11" i="11"/>
  <c r="N10" i="11"/>
  <c r="N9" i="11"/>
  <c r="V49" i="11"/>
  <c r="N32" i="11"/>
  <c r="V29" i="11"/>
  <c r="V22" i="11"/>
  <c r="V19" i="11"/>
  <c r="V15" i="11"/>
  <c r="V14" i="11"/>
  <c r="V13" i="11"/>
  <c r="R57" i="11"/>
  <c r="Z56" i="11"/>
  <c r="R55" i="11"/>
  <c r="Z54" i="11"/>
  <c r="Z51" i="11"/>
  <c r="R51" i="11"/>
  <c r="Z50" i="11"/>
  <c r="R50" i="11"/>
  <c r="Z49" i="11"/>
  <c r="R48" i="11"/>
  <c r="Z47" i="11"/>
  <c r="R47" i="11"/>
  <c r="Z46" i="11"/>
  <c r="R45" i="11"/>
  <c r="Z44" i="11"/>
  <c r="R44" i="11"/>
  <c r="Z43" i="11"/>
  <c r="R43" i="11"/>
  <c r="Z42" i="11"/>
  <c r="R42" i="11"/>
  <c r="Z41" i="11"/>
  <c r="R40" i="11"/>
  <c r="Z39" i="11"/>
  <c r="R39" i="11"/>
  <c r="Z38" i="11"/>
  <c r="R36" i="11"/>
  <c r="Z35" i="11"/>
  <c r="R33" i="11"/>
  <c r="Z32" i="11"/>
  <c r="R28" i="11"/>
  <c r="R56" i="11"/>
  <c r="R49" i="11"/>
  <c r="Z27" i="11"/>
  <c r="R41" i="11"/>
  <c r="R35" i="11"/>
  <c r="R31" i="11"/>
  <c r="Z29" i="11"/>
  <c r="R29" i="11"/>
  <c r="Z28" i="11"/>
  <c r="R22" i="11"/>
  <c r="Z21" i="11"/>
  <c r="R19" i="11"/>
  <c r="Z18" i="11"/>
  <c r="R15" i="11"/>
  <c r="Z14" i="11"/>
  <c r="R14" i="11"/>
  <c r="Z13" i="11"/>
  <c r="R13" i="11"/>
  <c r="Z12" i="11"/>
  <c r="Z58" i="11"/>
  <c r="Z40" i="11"/>
  <c r="Z30" i="11"/>
  <c r="R25" i="11"/>
  <c r="Z24" i="11"/>
  <c r="R24" i="11"/>
  <c r="Z23" i="11"/>
  <c r="Z11" i="11"/>
  <c r="Z25" i="11"/>
  <c r="Z7" i="11"/>
  <c r="R46" i="11"/>
  <c r="Z16" i="11"/>
  <c r="J34" i="11"/>
  <c r="J13" i="11" s="1"/>
  <c r="R53" i="11"/>
  <c r="R27" i="11"/>
  <c r="R26" i="11"/>
  <c r="Z45" i="11"/>
  <c r="Z37" i="11"/>
  <c r="R32" i="11"/>
  <c r="R30" i="11"/>
  <c r="Z26" i="11"/>
  <c r="Z22" i="11"/>
  <c r="R21" i="11"/>
  <c r="Z20" i="11"/>
  <c r="R20" i="11"/>
  <c r="Z19" i="11"/>
  <c r="R18" i="11"/>
  <c r="Z17" i="11"/>
  <c r="R16" i="11"/>
  <c r="Z15" i="11"/>
  <c r="R11" i="11"/>
  <c r="Z10" i="11"/>
  <c r="R10" i="11"/>
  <c r="Z9" i="11"/>
  <c r="R9" i="11"/>
  <c r="Z8" i="11"/>
  <c r="R52" i="11"/>
  <c r="Z48" i="11"/>
  <c r="R12" i="11"/>
  <c r="Z57" i="11"/>
  <c r="Z52" i="11"/>
  <c r="R38" i="11"/>
  <c r="Z33" i="11"/>
  <c r="R23" i="11"/>
  <c r="R17" i="11"/>
  <c r="R7" i="11"/>
  <c r="Z31" i="11"/>
  <c r="R8" i="11"/>
  <c r="H2" i="11"/>
  <c r="H34" i="11" s="1"/>
  <c r="N8" i="11"/>
  <c r="V8" i="11"/>
  <c r="C17" i="27"/>
  <c r="E11" i="18"/>
  <c r="N12" i="11"/>
  <c r="V12" i="11"/>
  <c r="V32" i="11"/>
  <c r="N30" i="11"/>
  <c r="V56" i="11"/>
  <c r="V17" i="11"/>
  <c r="N17" i="11"/>
  <c r="V23" i="11"/>
  <c r="N7" i="11"/>
  <c r="V7" i="11"/>
  <c r="N54" i="11"/>
  <c r="V54" i="11"/>
  <c r="V37" i="11"/>
  <c r="R54" i="11"/>
  <c r="O4" i="11"/>
  <c r="K2" i="11"/>
  <c r="K4" i="11"/>
  <c r="M4" i="11"/>
  <c r="I2" i="11"/>
  <c r="I4" i="11"/>
  <c r="AO4" i="11"/>
  <c r="AK4" i="11"/>
  <c r="AK34" i="11" s="1"/>
  <c r="AG4" i="11"/>
  <c r="AG34" i="11" s="1"/>
  <c r="AC4" i="11"/>
  <c r="AC34" i="11" s="1"/>
  <c r="Y4" i="11"/>
  <c r="U4" i="11"/>
  <c r="Q4" i="11"/>
  <c r="F4" i="11"/>
  <c r="AM4" i="11"/>
  <c r="AM34" i="11" s="1"/>
  <c r="AI4" i="11"/>
  <c r="AI34" i="11" s="1"/>
  <c r="AE4" i="11"/>
  <c r="AE34" i="11" s="1"/>
  <c r="AA4" i="11"/>
  <c r="W4" i="11"/>
  <c r="S4" i="11"/>
  <c r="G4" i="11"/>
  <c r="G34" i="11" s="1"/>
  <c r="D59" i="11"/>
  <c r="D371" i="24"/>
  <c r="E371" i="24" s="1"/>
  <c r="F371" i="24" s="1"/>
  <c r="G369" i="21" s="1"/>
  <c r="D370" i="24"/>
  <c r="E370" i="24" s="1"/>
  <c r="F370" i="24" s="1"/>
  <c r="G368" i="21" s="1"/>
  <c r="D369" i="24"/>
  <c r="E369" i="24" s="1"/>
  <c r="F369" i="24" s="1"/>
  <c r="G367" i="21" s="1"/>
  <c r="D368" i="24"/>
  <c r="E368" i="24" s="1"/>
  <c r="F368" i="24" s="1"/>
  <c r="G366" i="21" s="1"/>
  <c r="D367" i="24"/>
  <c r="E367" i="24" s="1"/>
  <c r="F367" i="24" s="1"/>
  <c r="G365" i="21" s="1"/>
  <c r="D366" i="24"/>
  <c r="E366" i="24" s="1"/>
  <c r="F366" i="24" s="1"/>
  <c r="G364" i="21" s="1"/>
  <c r="D364" i="24"/>
  <c r="E364" i="24" s="1"/>
  <c r="F364" i="24" s="1"/>
  <c r="G362" i="21" s="1"/>
  <c r="D363" i="24"/>
  <c r="E363" i="24" s="1"/>
  <c r="F363" i="24" s="1"/>
  <c r="G361" i="21" s="1"/>
  <c r="D362" i="24"/>
  <c r="E362" i="24" s="1"/>
  <c r="F362" i="24" s="1"/>
  <c r="G360" i="21" s="1"/>
  <c r="D361" i="24"/>
  <c r="E361" i="24" s="1"/>
  <c r="F361" i="24" s="1"/>
  <c r="G359" i="21" s="1"/>
  <c r="D360" i="24"/>
  <c r="E360" i="24" s="1"/>
  <c r="F360" i="24" s="1"/>
  <c r="G358" i="21" s="1"/>
  <c r="D359" i="24"/>
  <c r="E359" i="24" s="1"/>
  <c r="F359" i="24" s="1"/>
  <c r="G357" i="21" s="1"/>
  <c r="D357" i="24"/>
  <c r="E357" i="24" s="1"/>
  <c r="F357" i="24" s="1"/>
  <c r="G355" i="21" s="1"/>
  <c r="D356" i="24"/>
  <c r="E356" i="24" s="1"/>
  <c r="F356" i="24" s="1"/>
  <c r="G354" i="21" s="1"/>
  <c r="D355" i="24"/>
  <c r="E355" i="24" s="1"/>
  <c r="F355" i="24" s="1"/>
  <c r="G353" i="21" s="1"/>
  <c r="D354" i="24"/>
  <c r="E354" i="24" s="1"/>
  <c r="F354" i="24" s="1"/>
  <c r="G352" i="21" s="1"/>
  <c r="D353" i="24"/>
  <c r="E353" i="24" s="1"/>
  <c r="F353" i="24" s="1"/>
  <c r="G351" i="21" s="1"/>
  <c r="D352" i="24"/>
  <c r="E352" i="24" s="1"/>
  <c r="F352" i="24" s="1"/>
  <c r="G350" i="21" s="1"/>
  <c r="D350" i="24"/>
  <c r="E350" i="24" s="1"/>
  <c r="F350" i="24" s="1"/>
  <c r="G348" i="21" s="1"/>
  <c r="D349" i="24"/>
  <c r="E349" i="24" s="1"/>
  <c r="F349" i="24" s="1"/>
  <c r="G347" i="21" s="1"/>
  <c r="D348" i="24"/>
  <c r="E348" i="24" s="1"/>
  <c r="F348" i="24" s="1"/>
  <c r="G346" i="21" s="1"/>
  <c r="D347" i="24"/>
  <c r="E347" i="24" s="1"/>
  <c r="F347" i="24" s="1"/>
  <c r="G345" i="21" s="1"/>
  <c r="D346" i="24"/>
  <c r="E346" i="24" s="1"/>
  <c r="F346" i="24" s="1"/>
  <c r="G344" i="21" s="1"/>
  <c r="D345" i="24"/>
  <c r="E345" i="24" s="1"/>
  <c r="F345" i="24" s="1"/>
  <c r="G343" i="21" s="1"/>
  <c r="D343" i="24"/>
  <c r="E343" i="24" s="1"/>
  <c r="F343" i="24" s="1"/>
  <c r="G341" i="21" s="1"/>
  <c r="D342" i="24"/>
  <c r="E342" i="24" s="1"/>
  <c r="F342" i="24" s="1"/>
  <c r="G340" i="21" s="1"/>
  <c r="D341" i="24"/>
  <c r="E341" i="24" s="1"/>
  <c r="F341" i="24" s="1"/>
  <c r="G339" i="21" s="1"/>
  <c r="D340" i="24"/>
  <c r="E340" i="24" s="1"/>
  <c r="F340" i="24" s="1"/>
  <c r="G338" i="21" s="1"/>
  <c r="D339" i="24"/>
  <c r="E339" i="24" s="1"/>
  <c r="F339" i="24" s="1"/>
  <c r="G337" i="21" s="1"/>
  <c r="D338" i="24"/>
  <c r="E338" i="24" s="1"/>
  <c r="F338" i="24" s="1"/>
  <c r="G336" i="21" s="1"/>
  <c r="D336" i="24"/>
  <c r="E336" i="24" s="1"/>
  <c r="F336" i="24" s="1"/>
  <c r="G334" i="21" s="1"/>
  <c r="D335" i="24"/>
  <c r="E335" i="24" s="1"/>
  <c r="F335" i="24" s="1"/>
  <c r="G333" i="21" s="1"/>
  <c r="D334" i="24"/>
  <c r="E334" i="24" s="1"/>
  <c r="F334" i="24" s="1"/>
  <c r="G332" i="21" s="1"/>
  <c r="D333" i="24"/>
  <c r="E333" i="24" s="1"/>
  <c r="F333" i="24" s="1"/>
  <c r="G331" i="21" s="1"/>
  <c r="D332" i="24"/>
  <c r="E332" i="24" s="1"/>
  <c r="F332" i="24" s="1"/>
  <c r="G330" i="21" s="1"/>
  <c r="D331" i="24"/>
  <c r="E331" i="24" s="1"/>
  <c r="F331" i="24" s="1"/>
  <c r="G329" i="21" s="1"/>
  <c r="D329" i="24"/>
  <c r="E329" i="24" s="1"/>
  <c r="F329" i="24" s="1"/>
  <c r="G327" i="21" s="1"/>
  <c r="D328" i="24"/>
  <c r="E328" i="24" s="1"/>
  <c r="F328" i="24" s="1"/>
  <c r="G326" i="21" s="1"/>
  <c r="D327" i="24"/>
  <c r="E327" i="24" s="1"/>
  <c r="F327" i="24" s="1"/>
  <c r="G325" i="21" s="1"/>
  <c r="D326" i="24"/>
  <c r="E326" i="24" s="1"/>
  <c r="F326" i="24" s="1"/>
  <c r="G324" i="21" s="1"/>
  <c r="D325" i="24"/>
  <c r="E325" i="24" s="1"/>
  <c r="F325" i="24" s="1"/>
  <c r="G323" i="21" s="1"/>
  <c r="D324" i="24"/>
  <c r="E324" i="24" s="1"/>
  <c r="F324" i="24" s="1"/>
  <c r="G322" i="21" s="1"/>
  <c r="D322" i="24"/>
  <c r="E322" i="24" s="1"/>
  <c r="F322" i="24" s="1"/>
  <c r="G320" i="21" s="1"/>
  <c r="D321" i="24"/>
  <c r="E321" i="24" s="1"/>
  <c r="F321" i="24" s="1"/>
  <c r="G319" i="21" s="1"/>
  <c r="D320" i="24"/>
  <c r="E320" i="24" s="1"/>
  <c r="F320" i="24" s="1"/>
  <c r="G318" i="21" s="1"/>
  <c r="D319" i="24"/>
  <c r="E319" i="24" s="1"/>
  <c r="F319" i="24" s="1"/>
  <c r="G317" i="21" s="1"/>
  <c r="D318" i="24"/>
  <c r="E318" i="24" s="1"/>
  <c r="F318" i="24" s="1"/>
  <c r="G316" i="21" s="1"/>
  <c r="D317" i="24"/>
  <c r="E317" i="24" s="1"/>
  <c r="F317" i="24" s="1"/>
  <c r="G315" i="21" s="1"/>
  <c r="D315" i="24"/>
  <c r="E315" i="24" s="1"/>
  <c r="F315" i="24" s="1"/>
  <c r="G313" i="21" s="1"/>
  <c r="D314" i="24"/>
  <c r="E314" i="24" s="1"/>
  <c r="F314" i="24" s="1"/>
  <c r="G312" i="21" s="1"/>
  <c r="D313" i="24"/>
  <c r="E313" i="24" s="1"/>
  <c r="F313" i="24" s="1"/>
  <c r="G311" i="21" s="1"/>
  <c r="D312" i="24"/>
  <c r="E312" i="24" s="1"/>
  <c r="F312" i="24" s="1"/>
  <c r="G310" i="21" s="1"/>
  <c r="D311" i="24"/>
  <c r="E311" i="24" s="1"/>
  <c r="F311" i="24" s="1"/>
  <c r="G309" i="21" s="1"/>
  <c r="D310" i="24"/>
  <c r="E310" i="24" s="1"/>
  <c r="F310" i="24" s="1"/>
  <c r="G308" i="21" s="1"/>
  <c r="D308" i="24"/>
  <c r="E308" i="24" s="1"/>
  <c r="F308" i="24" s="1"/>
  <c r="G306" i="21" s="1"/>
  <c r="D307" i="24"/>
  <c r="E307" i="24" s="1"/>
  <c r="F307" i="24" s="1"/>
  <c r="G305" i="21" s="1"/>
  <c r="D306" i="24"/>
  <c r="E306" i="24" s="1"/>
  <c r="F306" i="24" s="1"/>
  <c r="G304" i="21" s="1"/>
  <c r="D305" i="24"/>
  <c r="E305" i="24" s="1"/>
  <c r="F305" i="24" s="1"/>
  <c r="G303" i="21" s="1"/>
  <c r="D304" i="24"/>
  <c r="E304" i="24" s="1"/>
  <c r="F304" i="24" s="1"/>
  <c r="G302" i="21" s="1"/>
  <c r="D303" i="24"/>
  <c r="E303" i="24" s="1"/>
  <c r="F303" i="24" s="1"/>
  <c r="G301" i="21" s="1"/>
  <c r="D301" i="24"/>
  <c r="E301" i="24" s="1"/>
  <c r="F301" i="24" s="1"/>
  <c r="G299" i="21" s="1"/>
  <c r="D300" i="24"/>
  <c r="E300" i="24" s="1"/>
  <c r="F300" i="24" s="1"/>
  <c r="G298" i="21" s="1"/>
  <c r="D299" i="24"/>
  <c r="E299" i="24" s="1"/>
  <c r="F299" i="24" s="1"/>
  <c r="G297" i="21" s="1"/>
  <c r="D298" i="24"/>
  <c r="E298" i="24" s="1"/>
  <c r="F298" i="24" s="1"/>
  <c r="G296" i="21" s="1"/>
  <c r="D297" i="24"/>
  <c r="E297" i="24" s="1"/>
  <c r="F297" i="24" s="1"/>
  <c r="G295" i="21" s="1"/>
  <c r="D296" i="24"/>
  <c r="E296" i="24" s="1"/>
  <c r="F296" i="24" s="1"/>
  <c r="G294" i="21" s="1"/>
  <c r="D294" i="24"/>
  <c r="E294" i="24" s="1"/>
  <c r="F294" i="24" s="1"/>
  <c r="G292" i="21" s="1"/>
  <c r="D293" i="24"/>
  <c r="E293" i="24" s="1"/>
  <c r="F293" i="24" s="1"/>
  <c r="G291" i="21" s="1"/>
  <c r="D292" i="24"/>
  <c r="E292" i="24" s="1"/>
  <c r="F292" i="24" s="1"/>
  <c r="G290" i="21" s="1"/>
  <c r="D291" i="24"/>
  <c r="E291" i="24" s="1"/>
  <c r="F291" i="24" s="1"/>
  <c r="G289" i="21" s="1"/>
  <c r="D290" i="24"/>
  <c r="E290" i="24" s="1"/>
  <c r="F290" i="24" s="1"/>
  <c r="G288" i="21" s="1"/>
  <c r="D289" i="24"/>
  <c r="E289" i="24" s="1"/>
  <c r="F289" i="24" s="1"/>
  <c r="G287" i="21" s="1"/>
  <c r="D287" i="24"/>
  <c r="E287" i="24" s="1"/>
  <c r="F287" i="24" s="1"/>
  <c r="G285" i="21" s="1"/>
  <c r="D286" i="24"/>
  <c r="E286" i="24" s="1"/>
  <c r="F286" i="24" s="1"/>
  <c r="G284" i="21" s="1"/>
  <c r="D285" i="24"/>
  <c r="E285" i="24" s="1"/>
  <c r="F285" i="24" s="1"/>
  <c r="G283" i="21" s="1"/>
  <c r="D284" i="24"/>
  <c r="E284" i="24" s="1"/>
  <c r="F284" i="24" s="1"/>
  <c r="G282" i="21" s="1"/>
  <c r="D283" i="24"/>
  <c r="E283" i="24" s="1"/>
  <c r="F283" i="24" s="1"/>
  <c r="G281" i="21" s="1"/>
  <c r="D282" i="24"/>
  <c r="E282" i="24" s="1"/>
  <c r="F282" i="24" s="1"/>
  <c r="G280" i="21" s="1"/>
  <c r="D280" i="24"/>
  <c r="E280" i="24" s="1"/>
  <c r="F280" i="24" s="1"/>
  <c r="G278" i="21" s="1"/>
  <c r="D279" i="24"/>
  <c r="E279" i="24" s="1"/>
  <c r="F279" i="24" s="1"/>
  <c r="G277" i="21" s="1"/>
  <c r="D278" i="24"/>
  <c r="E278" i="24" s="1"/>
  <c r="F278" i="24" s="1"/>
  <c r="G276" i="21" s="1"/>
  <c r="D277" i="24"/>
  <c r="E277" i="24" s="1"/>
  <c r="F277" i="24" s="1"/>
  <c r="G275" i="21" s="1"/>
  <c r="D276" i="24"/>
  <c r="E276" i="24" s="1"/>
  <c r="F276" i="24" s="1"/>
  <c r="G274" i="21" s="1"/>
  <c r="D275" i="24"/>
  <c r="E275" i="24" s="1"/>
  <c r="F275" i="24" s="1"/>
  <c r="G273" i="21" s="1"/>
  <c r="D273" i="24"/>
  <c r="E273" i="24" s="1"/>
  <c r="F273" i="24" s="1"/>
  <c r="G271" i="21" s="1"/>
  <c r="D272" i="24"/>
  <c r="E272" i="24" s="1"/>
  <c r="F272" i="24" s="1"/>
  <c r="G270" i="21" s="1"/>
  <c r="D271" i="24"/>
  <c r="E271" i="24" s="1"/>
  <c r="F271" i="24" s="1"/>
  <c r="G269" i="21" s="1"/>
  <c r="D270" i="24"/>
  <c r="E270" i="24" s="1"/>
  <c r="F270" i="24" s="1"/>
  <c r="G268" i="21" s="1"/>
  <c r="D269" i="24"/>
  <c r="E269" i="24" s="1"/>
  <c r="F269" i="24" s="1"/>
  <c r="G267" i="21" s="1"/>
  <c r="D268" i="24"/>
  <c r="E268" i="24" s="1"/>
  <c r="F268" i="24" s="1"/>
  <c r="G266" i="21" s="1"/>
  <c r="D266" i="24"/>
  <c r="E266" i="24" s="1"/>
  <c r="F266" i="24" s="1"/>
  <c r="G264" i="21" s="1"/>
  <c r="D265" i="24"/>
  <c r="E265" i="24" s="1"/>
  <c r="F265" i="24" s="1"/>
  <c r="G263" i="21" s="1"/>
  <c r="D264" i="24"/>
  <c r="E264" i="24" s="1"/>
  <c r="F264" i="24" s="1"/>
  <c r="G262" i="21" s="1"/>
  <c r="D263" i="24"/>
  <c r="E263" i="24" s="1"/>
  <c r="F263" i="24" s="1"/>
  <c r="G261" i="21" s="1"/>
  <c r="D262" i="24"/>
  <c r="E262" i="24" s="1"/>
  <c r="F262" i="24" s="1"/>
  <c r="G260" i="21" s="1"/>
  <c r="D261" i="24"/>
  <c r="E261" i="24" s="1"/>
  <c r="F261" i="24" s="1"/>
  <c r="G259" i="21" s="1"/>
  <c r="D259" i="24"/>
  <c r="E259" i="24" s="1"/>
  <c r="F259" i="24" s="1"/>
  <c r="G257" i="21" s="1"/>
  <c r="D258" i="24"/>
  <c r="E258" i="24" s="1"/>
  <c r="F258" i="24" s="1"/>
  <c r="G256" i="21" s="1"/>
  <c r="D257" i="24"/>
  <c r="E257" i="24" s="1"/>
  <c r="F257" i="24" s="1"/>
  <c r="G255" i="21" s="1"/>
  <c r="D256" i="24"/>
  <c r="E256" i="24" s="1"/>
  <c r="F256" i="24" s="1"/>
  <c r="G254" i="21" s="1"/>
  <c r="D255" i="24"/>
  <c r="E255" i="24" s="1"/>
  <c r="F255" i="24" s="1"/>
  <c r="G253" i="21" s="1"/>
  <c r="D254" i="24"/>
  <c r="E254" i="24" s="1"/>
  <c r="F254" i="24" s="1"/>
  <c r="G252" i="21" s="1"/>
  <c r="D253" i="24"/>
  <c r="E253" i="24" s="1"/>
  <c r="F253" i="24" s="1"/>
  <c r="G251" i="21" s="1"/>
  <c r="D251" i="24"/>
  <c r="E251" i="24" s="1"/>
  <c r="F251" i="24" s="1"/>
  <c r="G249" i="21" s="1"/>
  <c r="D250" i="24"/>
  <c r="E250" i="24" s="1"/>
  <c r="F250" i="24" s="1"/>
  <c r="G248" i="21" s="1"/>
  <c r="D249" i="24"/>
  <c r="E249" i="24" s="1"/>
  <c r="F249" i="24" s="1"/>
  <c r="G247" i="21" s="1"/>
  <c r="D248" i="24"/>
  <c r="E248" i="24" s="1"/>
  <c r="F248" i="24" s="1"/>
  <c r="G246" i="21" s="1"/>
  <c r="D247" i="24"/>
  <c r="E247" i="24" s="1"/>
  <c r="F247" i="24" s="1"/>
  <c r="G245" i="21" s="1"/>
  <c r="D246" i="24"/>
  <c r="E246" i="24" s="1"/>
  <c r="F246" i="24" s="1"/>
  <c r="G244" i="21" s="1"/>
  <c r="D244" i="24"/>
  <c r="E244" i="24" s="1"/>
  <c r="F244" i="24" s="1"/>
  <c r="G242" i="21" s="1"/>
  <c r="D243" i="24"/>
  <c r="E243" i="24" s="1"/>
  <c r="F243" i="24" s="1"/>
  <c r="G241" i="21" s="1"/>
  <c r="D242" i="24"/>
  <c r="E242" i="24" s="1"/>
  <c r="F242" i="24" s="1"/>
  <c r="G240" i="21" s="1"/>
  <c r="D241" i="24"/>
  <c r="E241" i="24" s="1"/>
  <c r="F241" i="24" s="1"/>
  <c r="G239" i="21" s="1"/>
  <c r="D240" i="24"/>
  <c r="E240" i="24" s="1"/>
  <c r="F240" i="24" s="1"/>
  <c r="G238" i="21" s="1"/>
  <c r="D239" i="24"/>
  <c r="E239" i="24" s="1"/>
  <c r="F239" i="24" s="1"/>
  <c r="G237" i="21" s="1"/>
  <c r="D237" i="24"/>
  <c r="E237" i="24" s="1"/>
  <c r="F237" i="24" s="1"/>
  <c r="G235" i="21" s="1"/>
  <c r="D236" i="24"/>
  <c r="E236" i="24" s="1"/>
  <c r="F236" i="24" s="1"/>
  <c r="G234" i="21" s="1"/>
  <c r="D235" i="24"/>
  <c r="E235" i="24" s="1"/>
  <c r="F235" i="24" s="1"/>
  <c r="G233" i="21" s="1"/>
  <c r="D234" i="24"/>
  <c r="E234" i="24" s="1"/>
  <c r="F234" i="24" s="1"/>
  <c r="G232" i="21" s="1"/>
  <c r="D233" i="24"/>
  <c r="E233" i="24" s="1"/>
  <c r="F233" i="24" s="1"/>
  <c r="G231" i="21" s="1"/>
  <c r="D232" i="24"/>
  <c r="E232" i="24" s="1"/>
  <c r="F232" i="24" s="1"/>
  <c r="G230" i="21" s="1"/>
  <c r="D230" i="24"/>
  <c r="E230" i="24" s="1"/>
  <c r="F230" i="24" s="1"/>
  <c r="G228" i="21" s="1"/>
  <c r="D229" i="24"/>
  <c r="E229" i="24" s="1"/>
  <c r="F229" i="24" s="1"/>
  <c r="G227" i="21" s="1"/>
  <c r="D228" i="24"/>
  <c r="E228" i="24" s="1"/>
  <c r="F228" i="24" s="1"/>
  <c r="G226" i="21" s="1"/>
  <c r="D227" i="24"/>
  <c r="E227" i="24" s="1"/>
  <c r="F227" i="24" s="1"/>
  <c r="G225" i="21" s="1"/>
  <c r="D226" i="24"/>
  <c r="E226" i="24" s="1"/>
  <c r="F226" i="24" s="1"/>
  <c r="G224" i="21" s="1"/>
  <c r="D225" i="24"/>
  <c r="E225" i="24" s="1"/>
  <c r="F225" i="24" s="1"/>
  <c r="G223" i="21" s="1"/>
  <c r="D223" i="24"/>
  <c r="E223" i="24" s="1"/>
  <c r="F223" i="24" s="1"/>
  <c r="G221" i="21" s="1"/>
  <c r="D222" i="24"/>
  <c r="E222" i="24" s="1"/>
  <c r="F222" i="24" s="1"/>
  <c r="G220" i="21" s="1"/>
  <c r="D221" i="24"/>
  <c r="E221" i="24" s="1"/>
  <c r="F221" i="24" s="1"/>
  <c r="G219" i="21" s="1"/>
  <c r="D220" i="24"/>
  <c r="E220" i="24" s="1"/>
  <c r="F220" i="24" s="1"/>
  <c r="G218" i="21" s="1"/>
  <c r="D219" i="24"/>
  <c r="E219" i="24" s="1"/>
  <c r="F219" i="24" s="1"/>
  <c r="G217" i="21" s="1"/>
  <c r="D218" i="24"/>
  <c r="E218" i="24" s="1"/>
  <c r="F218" i="24" s="1"/>
  <c r="G216" i="21" s="1"/>
  <c r="D216" i="24"/>
  <c r="E216" i="24" s="1"/>
  <c r="F216" i="24" s="1"/>
  <c r="G214" i="21" s="1"/>
  <c r="D215" i="24"/>
  <c r="E215" i="24" s="1"/>
  <c r="F215" i="24" s="1"/>
  <c r="G213" i="21" s="1"/>
  <c r="D214" i="24"/>
  <c r="E214" i="24" s="1"/>
  <c r="F214" i="24" s="1"/>
  <c r="G212" i="21" s="1"/>
  <c r="D213" i="24"/>
  <c r="E213" i="24" s="1"/>
  <c r="F213" i="24" s="1"/>
  <c r="G211" i="21" s="1"/>
  <c r="D212" i="24"/>
  <c r="E212" i="24" s="1"/>
  <c r="F212" i="24" s="1"/>
  <c r="G210" i="21" s="1"/>
  <c r="D211" i="24"/>
  <c r="E211" i="24" s="1"/>
  <c r="F211" i="24" s="1"/>
  <c r="G209" i="21" s="1"/>
  <c r="D209" i="24"/>
  <c r="E209" i="24" s="1"/>
  <c r="F209" i="24" s="1"/>
  <c r="G207" i="21" s="1"/>
  <c r="D208" i="24"/>
  <c r="E208" i="24" s="1"/>
  <c r="F208" i="24" s="1"/>
  <c r="G206" i="21" s="1"/>
  <c r="D207" i="24"/>
  <c r="E207" i="24" s="1"/>
  <c r="F207" i="24" s="1"/>
  <c r="G205" i="21" s="1"/>
  <c r="D206" i="24"/>
  <c r="E206" i="24" s="1"/>
  <c r="F206" i="24" s="1"/>
  <c r="G204" i="21" s="1"/>
  <c r="D205" i="24"/>
  <c r="E205" i="24" s="1"/>
  <c r="F205" i="24" s="1"/>
  <c r="G203" i="21" s="1"/>
  <c r="D204" i="24"/>
  <c r="E204" i="24" s="1"/>
  <c r="F204" i="24" s="1"/>
  <c r="G202" i="21" s="1"/>
  <c r="D202" i="24"/>
  <c r="E202" i="24" s="1"/>
  <c r="F202" i="24" s="1"/>
  <c r="G200" i="21" s="1"/>
  <c r="D201" i="24"/>
  <c r="E201" i="24" s="1"/>
  <c r="F201" i="24" s="1"/>
  <c r="G199" i="21" s="1"/>
  <c r="D200" i="24"/>
  <c r="E200" i="24" s="1"/>
  <c r="F200" i="24" s="1"/>
  <c r="G198" i="21" s="1"/>
  <c r="D199" i="24"/>
  <c r="E199" i="24" s="1"/>
  <c r="F199" i="24" s="1"/>
  <c r="G197" i="21" s="1"/>
  <c r="D198" i="24"/>
  <c r="E198" i="24" s="1"/>
  <c r="F198" i="24" s="1"/>
  <c r="G196" i="21" s="1"/>
  <c r="D197" i="24"/>
  <c r="E197" i="24" s="1"/>
  <c r="F197" i="24" s="1"/>
  <c r="G195" i="21" s="1"/>
  <c r="D195" i="24"/>
  <c r="E195" i="24" s="1"/>
  <c r="F195" i="24" s="1"/>
  <c r="G193" i="21" s="1"/>
  <c r="D194" i="24"/>
  <c r="E194" i="24" s="1"/>
  <c r="F194" i="24" s="1"/>
  <c r="G192" i="21" s="1"/>
  <c r="D193" i="24"/>
  <c r="E193" i="24" s="1"/>
  <c r="F193" i="24" s="1"/>
  <c r="G191" i="21" s="1"/>
  <c r="D192" i="24"/>
  <c r="E192" i="24" s="1"/>
  <c r="F192" i="24" s="1"/>
  <c r="G190" i="21" s="1"/>
  <c r="D191" i="24"/>
  <c r="E191" i="24" s="1"/>
  <c r="F191" i="24" s="1"/>
  <c r="G189" i="21" s="1"/>
  <c r="D190" i="24"/>
  <c r="E190" i="24" s="1"/>
  <c r="F190" i="24" s="1"/>
  <c r="G188" i="21" s="1"/>
  <c r="D188" i="24"/>
  <c r="E188" i="24" s="1"/>
  <c r="F188" i="24" s="1"/>
  <c r="G186" i="21" s="1"/>
  <c r="D187" i="24"/>
  <c r="E187" i="24" s="1"/>
  <c r="F187" i="24" s="1"/>
  <c r="G185" i="21" s="1"/>
  <c r="D186" i="24"/>
  <c r="E186" i="24" s="1"/>
  <c r="F186" i="24" s="1"/>
  <c r="G184" i="21" s="1"/>
  <c r="D185" i="24"/>
  <c r="E185" i="24" s="1"/>
  <c r="F185" i="24" s="1"/>
  <c r="G183" i="21" s="1"/>
  <c r="D184" i="24"/>
  <c r="E184" i="24" s="1"/>
  <c r="F184" i="24" s="1"/>
  <c r="G182" i="21" s="1"/>
  <c r="D183" i="24"/>
  <c r="E183" i="24" s="1"/>
  <c r="F183" i="24" s="1"/>
  <c r="G181" i="21" s="1"/>
  <c r="D181" i="24"/>
  <c r="E181" i="24" s="1"/>
  <c r="F181" i="24" s="1"/>
  <c r="G179" i="21" s="1"/>
  <c r="D180" i="24"/>
  <c r="E180" i="24" s="1"/>
  <c r="F180" i="24" s="1"/>
  <c r="G178" i="21" s="1"/>
  <c r="D179" i="24"/>
  <c r="E179" i="24" s="1"/>
  <c r="F179" i="24" s="1"/>
  <c r="G177" i="21" s="1"/>
  <c r="D178" i="24"/>
  <c r="E178" i="24" s="1"/>
  <c r="F178" i="24" s="1"/>
  <c r="G176" i="21" s="1"/>
  <c r="D177" i="24"/>
  <c r="E177" i="24" s="1"/>
  <c r="F177" i="24" s="1"/>
  <c r="G175" i="21" s="1"/>
  <c r="D176" i="24"/>
  <c r="E176" i="24" s="1"/>
  <c r="F176" i="24" s="1"/>
  <c r="G174" i="21" s="1"/>
  <c r="D174" i="24"/>
  <c r="E174" i="24" s="1"/>
  <c r="F174" i="24" s="1"/>
  <c r="G172" i="21" s="1"/>
  <c r="D173" i="24"/>
  <c r="E173" i="24" s="1"/>
  <c r="F173" i="24" s="1"/>
  <c r="G171" i="21" s="1"/>
  <c r="D172" i="24"/>
  <c r="E172" i="24" s="1"/>
  <c r="F172" i="24" s="1"/>
  <c r="G170" i="21" s="1"/>
  <c r="D171" i="24"/>
  <c r="E171" i="24" s="1"/>
  <c r="F171" i="24" s="1"/>
  <c r="G169" i="21" s="1"/>
  <c r="D170" i="24"/>
  <c r="E170" i="24" s="1"/>
  <c r="F170" i="24" s="1"/>
  <c r="G168" i="21" s="1"/>
  <c r="D169" i="24"/>
  <c r="E169" i="24" s="1"/>
  <c r="F169" i="24" s="1"/>
  <c r="G167" i="21" s="1"/>
  <c r="D167" i="24"/>
  <c r="E167" i="24" s="1"/>
  <c r="F167" i="24" s="1"/>
  <c r="G165" i="21" s="1"/>
  <c r="D166" i="24"/>
  <c r="E166" i="24" s="1"/>
  <c r="F166" i="24" s="1"/>
  <c r="G164" i="21" s="1"/>
  <c r="D165" i="24"/>
  <c r="E165" i="24" s="1"/>
  <c r="F165" i="24" s="1"/>
  <c r="G163" i="21" s="1"/>
  <c r="D164" i="24"/>
  <c r="E164" i="24" s="1"/>
  <c r="F164" i="24" s="1"/>
  <c r="G162" i="21" s="1"/>
  <c r="D163" i="24"/>
  <c r="E163" i="24" s="1"/>
  <c r="F163" i="24" s="1"/>
  <c r="G161" i="21" s="1"/>
  <c r="D162" i="24"/>
  <c r="E162" i="24" s="1"/>
  <c r="F162" i="24" s="1"/>
  <c r="G160" i="21" s="1"/>
  <c r="D160" i="24"/>
  <c r="E160" i="24" s="1"/>
  <c r="F160" i="24" s="1"/>
  <c r="G158" i="21" s="1"/>
  <c r="D159" i="24"/>
  <c r="E159" i="24" s="1"/>
  <c r="F159" i="24" s="1"/>
  <c r="G157" i="21" s="1"/>
  <c r="D158" i="24"/>
  <c r="E158" i="24" s="1"/>
  <c r="F158" i="24" s="1"/>
  <c r="G156" i="21" s="1"/>
  <c r="D157" i="24"/>
  <c r="E157" i="24" s="1"/>
  <c r="F157" i="24" s="1"/>
  <c r="G155" i="21" s="1"/>
  <c r="D156" i="24"/>
  <c r="E156" i="24" s="1"/>
  <c r="F156" i="24" s="1"/>
  <c r="G154" i="21" s="1"/>
  <c r="D155" i="24"/>
  <c r="E155" i="24" s="1"/>
  <c r="F155" i="24" s="1"/>
  <c r="G153" i="21" s="1"/>
  <c r="D153" i="24"/>
  <c r="E153" i="24" s="1"/>
  <c r="F153" i="24" s="1"/>
  <c r="G151" i="21" s="1"/>
  <c r="D152" i="24"/>
  <c r="E152" i="24" s="1"/>
  <c r="F152" i="24" s="1"/>
  <c r="G150" i="21" s="1"/>
  <c r="D151" i="24"/>
  <c r="E151" i="24" s="1"/>
  <c r="F151" i="24" s="1"/>
  <c r="G149" i="21" s="1"/>
  <c r="D150" i="24"/>
  <c r="E150" i="24" s="1"/>
  <c r="F150" i="24" s="1"/>
  <c r="G148" i="21" s="1"/>
  <c r="D149" i="24"/>
  <c r="E149" i="24" s="1"/>
  <c r="F149" i="24" s="1"/>
  <c r="G147" i="21" s="1"/>
  <c r="D148" i="24"/>
  <c r="E148" i="24" s="1"/>
  <c r="F148" i="24" s="1"/>
  <c r="G146" i="21" s="1"/>
  <c r="D146" i="24"/>
  <c r="E146" i="24" s="1"/>
  <c r="F146" i="24" s="1"/>
  <c r="G144" i="21" s="1"/>
  <c r="D145" i="24"/>
  <c r="E145" i="24" s="1"/>
  <c r="F145" i="24" s="1"/>
  <c r="G143" i="21" s="1"/>
  <c r="D144" i="24"/>
  <c r="E144" i="24" s="1"/>
  <c r="F144" i="24" s="1"/>
  <c r="G142" i="21" s="1"/>
  <c r="D143" i="24"/>
  <c r="E143" i="24" s="1"/>
  <c r="F143" i="24" s="1"/>
  <c r="G141" i="21" s="1"/>
  <c r="D142" i="24"/>
  <c r="E142" i="24" s="1"/>
  <c r="F142" i="24" s="1"/>
  <c r="G140" i="21" s="1"/>
  <c r="D141" i="24"/>
  <c r="E141" i="24" s="1"/>
  <c r="F141" i="24" s="1"/>
  <c r="G139" i="21" s="1"/>
  <c r="D139" i="24"/>
  <c r="E139" i="24" s="1"/>
  <c r="F139" i="24" s="1"/>
  <c r="G137" i="21" s="1"/>
  <c r="D138" i="24"/>
  <c r="E138" i="24" s="1"/>
  <c r="F138" i="24" s="1"/>
  <c r="G136" i="21" s="1"/>
  <c r="D137" i="24"/>
  <c r="E137" i="24" s="1"/>
  <c r="F137" i="24" s="1"/>
  <c r="G135" i="21" s="1"/>
  <c r="D136" i="24"/>
  <c r="E136" i="24" s="1"/>
  <c r="F136" i="24" s="1"/>
  <c r="G134" i="21" s="1"/>
  <c r="D135" i="24"/>
  <c r="E135" i="24" s="1"/>
  <c r="F135" i="24" s="1"/>
  <c r="G133" i="21" s="1"/>
  <c r="D134" i="24"/>
  <c r="E134" i="24" s="1"/>
  <c r="F134" i="24" s="1"/>
  <c r="G132" i="21" s="1"/>
  <c r="D132" i="24"/>
  <c r="E132" i="24" s="1"/>
  <c r="F132" i="24" s="1"/>
  <c r="G130" i="21" s="1"/>
  <c r="D131" i="24"/>
  <c r="E131" i="24" s="1"/>
  <c r="F131" i="24" s="1"/>
  <c r="G129" i="21" s="1"/>
  <c r="D130" i="24"/>
  <c r="E130" i="24" s="1"/>
  <c r="F130" i="24" s="1"/>
  <c r="G128" i="21" s="1"/>
  <c r="D129" i="24"/>
  <c r="E129" i="24" s="1"/>
  <c r="F129" i="24" s="1"/>
  <c r="G127" i="21" s="1"/>
  <c r="D128" i="24"/>
  <c r="E128" i="24" s="1"/>
  <c r="F128" i="24" s="1"/>
  <c r="G126" i="21" s="1"/>
  <c r="D127" i="24"/>
  <c r="E127" i="24" s="1"/>
  <c r="F127" i="24" s="1"/>
  <c r="G125" i="21" s="1"/>
  <c r="D125" i="24"/>
  <c r="E125" i="24" s="1"/>
  <c r="F125" i="24" s="1"/>
  <c r="G123" i="21" s="1"/>
  <c r="D124" i="24"/>
  <c r="E124" i="24" s="1"/>
  <c r="F124" i="24" s="1"/>
  <c r="G122" i="21" s="1"/>
  <c r="D123" i="24"/>
  <c r="E123" i="24" s="1"/>
  <c r="F123" i="24" s="1"/>
  <c r="G121" i="21" s="1"/>
  <c r="D122" i="24"/>
  <c r="E122" i="24" s="1"/>
  <c r="F122" i="24" s="1"/>
  <c r="G120" i="21" s="1"/>
  <c r="D121" i="24"/>
  <c r="E121" i="24" s="1"/>
  <c r="F121" i="24" s="1"/>
  <c r="G119" i="21" s="1"/>
  <c r="D120" i="24"/>
  <c r="E120" i="24" s="1"/>
  <c r="F120" i="24" s="1"/>
  <c r="G118" i="21" s="1"/>
  <c r="D118" i="24"/>
  <c r="E118" i="24" s="1"/>
  <c r="F118" i="24" s="1"/>
  <c r="G116" i="21" s="1"/>
  <c r="D117" i="24"/>
  <c r="E117" i="24" s="1"/>
  <c r="F117" i="24" s="1"/>
  <c r="G115" i="21" s="1"/>
  <c r="D116" i="24"/>
  <c r="E116" i="24" s="1"/>
  <c r="F116" i="24" s="1"/>
  <c r="G114" i="21" s="1"/>
  <c r="D115" i="24"/>
  <c r="E115" i="24" s="1"/>
  <c r="F115" i="24" s="1"/>
  <c r="G113" i="21" s="1"/>
  <c r="D114" i="24"/>
  <c r="E114" i="24" s="1"/>
  <c r="F114" i="24" s="1"/>
  <c r="G112" i="21" s="1"/>
  <c r="D113" i="24"/>
  <c r="E113" i="24" s="1"/>
  <c r="F113" i="24" s="1"/>
  <c r="G111" i="21" s="1"/>
  <c r="D111" i="24"/>
  <c r="E111" i="24" s="1"/>
  <c r="F111" i="24" s="1"/>
  <c r="G109" i="21" s="1"/>
  <c r="D110" i="24"/>
  <c r="E110" i="24" s="1"/>
  <c r="F110" i="24" s="1"/>
  <c r="G108" i="21" s="1"/>
  <c r="D109" i="24"/>
  <c r="E109" i="24" s="1"/>
  <c r="F109" i="24" s="1"/>
  <c r="G107" i="21" s="1"/>
  <c r="D108" i="24"/>
  <c r="E108" i="24" s="1"/>
  <c r="F108" i="24" s="1"/>
  <c r="G106" i="21" s="1"/>
  <c r="D107" i="24"/>
  <c r="E107" i="24" s="1"/>
  <c r="F107" i="24" s="1"/>
  <c r="G105" i="21" s="1"/>
  <c r="D106" i="24"/>
  <c r="E106" i="24" s="1"/>
  <c r="F106" i="24" s="1"/>
  <c r="G104" i="21" s="1"/>
  <c r="D104" i="24"/>
  <c r="E104" i="24" s="1"/>
  <c r="F104" i="24" s="1"/>
  <c r="G102" i="21" s="1"/>
  <c r="D103" i="24"/>
  <c r="E103" i="24" s="1"/>
  <c r="F103" i="24" s="1"/>
  <c r="G101" i="21" s="1"/>
  <c r="D102" i="24"/>
  <c r="E102" i="24" s="1"/>
  <c r="F102" i="24" s="1"/>
  <c r="G100" i="21" s="1"/>
  <c r="D101" i="24"/>
  <c r="E101" i="24" s="1"/>
  <c r="F101" i="24" s="1"/>
  <c r="G99" i="21" s="1"/>
  <c r="D100" i="24"/>
  <c r="E100" i="24" s="1"/>
  <c r="F100" i="24" s="1"/>
  <c r="G98" i="21" s="1"/>
  <c r="D99" i="24"/>
  <c r="E99" i="24" s="1"/>
  <c r="F99" i="24" s="1"/>
  <c r="G97" i="21" s="1"/>
  <c r="D97" i="24"/>
  <c r="E97" i="24" s="1"/>
  <c r="F97" i="24" s="1"/>
  <c r="G95" i="21" s="1"/>
  <c r="D96" i="24"/>
  <c r="E96" i="24" s="1"/>
  <c r="F96" i="24" s="1"/>
  <c r="G94" i="21" s="1"/>
  <c r="D95" i="24"/>
  <c r="E95" i="24" s="1"/>
  <c r="F95" i="24" s="1"/>
  <c r="G93" i="21" s="1"/>
  <c r="D94" i="24"/>
  <c r="E94" i="24" s="1"/>
  <c r="F94" i="24" s="1"/>
  <c r="G92" i="21" s="1"/>
  <c r="D93" i="24"/>
  <c r="E93" i="24" s="1"/>
  <c r="F93" i="24" s="1"/>
  <c r="G91" i="21" s="1"/>
  <c r="D92" i="24"/>
  <c r="E92" i="24" s="1"/>
  <c r="F92" i="24" s="1"/>
  <c r="G90" i="21" s="1"/>
  <c r="D90" i="24"/>
  <c r="E90" i="24" s="1"/>
  <c r="F90" i="24" s="1"/>
  <c r="G88" i="21" s="1"/>
  <c r="D89" i="24"/>
  <c r="E89" i="24" s="1"/>
  <c r="F89" i="24" s="1"/>
  <c r="G87" i="21" s="1"/>
  <c r="D88" i="24"/>
  <c r="E88" i="24" s="1"/>
  <c r="F88" i="24" s="1"/>
  <c r="G86" i="21" s="1"/>
  <c r="D87" i="24"/>
  <c r="E87" i="24" s="1"/>
  <c r="F87" i="24" s="1"/>
  <c r="G85" i="21" s="1"/>
  <c r="D86" i="24"/>
  <c r="E86" i="24" s="1"/>
  <c r="F86" i="24" s="1"/>
  <c r="G84" i="21" s="1"/>
  <c r="D85" i="24"/>
  <c r="E85" i="24" s="1"/>
  <c r="F85" i="24" s="1"/>
  <c r="G83" i="21" s="1"/>
  <c r="D83" i="24"/>
  <c r="E83" i="24" s="1"/>
  <c r="F83" i="24" s="1"/>
  <c r="G81" i="21" s="1"/>
  <c r="D82" i="24"/>
  <c r="E82" i="24" s="1"/>
  <c r="F82" i="24" s="1"/>
  <c r="G80" i="21" s="1"/>
  <c r="D81" i="24"/>
  <c r="E81" i="24" s="1"/>
  <c r="F81" i="24" s="1"/>
  <c r="G79" i="21" s="1"/>
  <c r="D80" i="24"/>
  <c r="E80" i="24" s="1"/>
  <c r="F80" i="24" s="1"/>
  <c r="G78" i="21" s="1"/>
  <c r="D79" i="24"/>
  <c r="E79" i="24" s="1"/>
  <c r="F79" i="24" s="1"/>
  <c r="G77" i="21" s="1"/>
  <c r="D78" i="24"/>
  <c r="E78" i="24" s="1"/>
  <c r="F78" i="24" s="1"/>
  <c r="G76" i="21" s="1"/>
  <c r="D76" i="24"/>
  <c r="E76" i="24" s="1"/>
  <c r="F76" i="24" s="1"/>
  <c r="G74" i="21" s="1"/>
  <c r="D75" i="24"/>
  <c r="E75" i="24" s="1"/>
  <c r="F75" i="24" s="1"/>
  <c r="G73" i="21" s="1"/>
  <c r="D74" i="24"/>
  <c r="E74" i="24" s="1"/>
  <c r="F74" i="24" s="1"/>
  <c r="G72" i="21" s="1"/>
  <c r="D73" i="24"/>
  <c r="E73" i="24" s="1"/>
  <c r="F73" i="24" s="1"/>
  <c r="G71" i="21" s="1"/>
  <c r="D72" i="24"/>
  <c r="E72" i="24" s="1"/>
  <c r="F72" i="24" s="1"/>
  <c r="G70" i="21" s="1"/>
  <c r="D71" i="24"/>
  <c r="E71" i="24" s="1"/>
  <c r="F71" i="24" s="1"/>
  <c r="G69" i="21" s="1"/>
  <c r="D69" i="24"/>
  <c r="E69" i="24" s="1"/>
  <c r="F69" i="24" s="1"/>
  <c r="G67" i="21" s="1"/>
  <c r="D68" i="24"/>
  <c r="E68" i="24" s="1"/>
  <c r="F68" i="24" s="1"/>
  <c r="G66" i="21" s="1"/>
  <c r="D67" i="24"/>
  <c r="E67" i="24" s="1"/>
  <c r="F67" i="24" s="1"/>
  <c r="G65" i="21" s="1"/>
  <c r="D66" i="24"/>
  <c r="E66" i="24" s="1"/>
  <c r="F66" i="24" s="1"/>
  <c r="G64" i="21" s="1"/>
  <c r="D65" i="24"/>
  <c r="E65" i="24" s="1"/>
  <c r="F65" i="24" s="1"/>
  <c r="G63" i="21" s="1"/>
  <c r="D64" i="24"/>
  <c r="E64" i="24" s="1"/>
  <c r="F64" i="24" s="1"/>
  <c r="G62" i="21" s="1"/>
  <c r="D62" i="24"/>
  <c r="E62" i="24" s="1"/>
  <c r="F62" i="24" s="1"/>
  <c r="G60" i="21" s="1"/>
  <c r="D61" i="24"/>
  <c r="E61" i="24" s="1"/>
  <c r="F61" i="24" s="1"/>
  <c r="G59" i="21" s="1"/>
  <c r="D60" i="24"/>
  <c r="E60" i="24" s="1"/>
  <c r="F60" i="24" s="1"/>
  <c r="G58" i="21" s="1"/>
  <c r="D59" i="24"/>
  <c r="E59" i="24" s="1"/>
  <c r="F59" i="24" s="1"/>
  <c r="G57" i="21" s="1"/>
  <c r="D58" i="24"/>
  <c r="E58" i="24" s="1"/>
  <c r="F58" i="24" s="1"/>
  <c r="G56" i="21" s="1"/>
  <c r="D57" i="24"/>
  <c r="E57" i="24" s="1"/>
  <c r="F57" i="24" s="1"/>
  <c r="G55" i="21" s="1"/>
  <c r="D55" i="24"/>
  <c r="E55" i="24" s="1"/>
  <c r="F55" i="24" s="1"/>
  <c r="G53" i="21" s="1"/>
  <c r="D54" i="24"/>
  <c r="E54" i="24" s="1"/>
  <c r="F54" i="24" s="1"/>
  <c r="G52" i="21" s="1"/>
  <c r="D53" i="24"/>
  <c r="E53" i="24" s="1"/>
  <c r="F53" i="24" s="1"/>
  <c r="G51" i="21" s="1"/>
  <c r="D52" i="24"/>
  <c r="E52" i="24" s="1"/>
  <c r="F52" i="24" s="1"/>
  <c r="G50" i="21" s="1"/>
  <c r="D51" i="24"/>
  <c r="E51" i="24" s="1"/>
  <c r="F51" i="24" s="1"/>
  <c r="G49" i="21" s="1"/>
  <c r="D50" i="24"/>
  <c r="E50" i="24" s="1"/>
  <c r="F50" i="24" s="1"/>
  <c r="G48" i="21" s="1"/>
  <c r="D48" i="24"/>
  <c r="E48" i="24" s="1"/>
  <c r="F48" i="24" s="1"/>
  <c r="G46" i="21" s="1"/>
  <c r="D47" i="24"/>
  <c r="E47" i="24" s="1"/>
  <c r="F47" i="24" s="1"/>
  <c r="G45" i="21" s="1"/>
  <c r="D46" i="24"/>
  <c r="E46" i="24" s="1"/>
  <c r="F46" i="24" s="1"/>
  <c r="G44" i="21" s="1"/>
  <c r="D45" i="24"/>
  <c r="E45" i="24" s="1"/>
  <c r="F45" i="24" s="1"/>
  <c r="G43" i="21" s="1"/>
  <c r="D44" i="24"/>
  <c r="E44" i="24" s="1"/>
  <c r="F44" i="24" s="1"/>
  <c r="G42" i="21" s="1"/>
  <c r="D43" i="24"/>
  <c r="E43" i="24" s="1"/>
  <c r="F43" i="24" s="1"/>
  <c r="G41" i="21" s="1"/>
  <c r="D41" i="24"/>
  <c r="E41" i="24" s="1"/>
  <c r="F41" i="24" s="1"/>
  <c r="G39" i="21" s="1"/>
  <c r="D40" i="24"/>
  <c r="E40" i="24" s="1"/>
  <c r="F40" i="24" s="1"/>
  <c r="G38" i="21" s="1"/>
  <c r="D39" i="24"/>
  <c r="E39" i="24" s="1"/>
  <c r="F39" i="24" s="1"/>
  <c r="G37" i="21" s="1"/>
  <c r="D38" i="24"/>
  <c r="E38" i="24" s="1"/>
  <c r="F38" i="24" s="1"/>
  <c r="G36" i="21" s="1"/>
  <c r="D37" i="24"/>
  <c r="E37" i="24" s="1"/>
  <c r="F37" i="24" s="1"/>
  <c r="G35" i="21" s="1"/>
  <c r="D36" i="24"/>
  <c r="E36" i="24" s="1"/>
  <c r="F36" i="24" s="1"/>
  <c r="G34" i="21" s="1"/>
  <c r="D34" i="24"/>
  <c r="E34" i="24" s="1"/>
  <c r="F34" i="24" s="1"/>
  <c r="G32" i="21" s="1"/>
  <c r="D33" i="24"/>
  <c r="E33" i="24" s="1"/>
  <c r="F33" i="24" s="1"/>
  <c r="G31" i="21" s="1"/>
  <c r="D32" i="24"/>
  <c r="E32" i="24" s="1"/>
  <c r="F32" i="24" s="1"/>
  <c r="G30" i="21" s="1"/>
  <c r="D31" i="24"/>
  <c r="E31" i="24" s="1"/>
  <c r="F31" i="24" s="1"/>
  <c r="G29" i="21" s="1"/>
  <c r="D30" i="24"/>
  <c r="E30" i="24" s="1"/>
  <c r="F30" i="24" s="1"/>
  <c r="G28" i="21" s="1"/>
  <c r="D29" i="24"/>
  <c r="E29" i="24" s="1"/>
  <c r="F29" i="24" s="1"/>
  <c r="G27" i="21" s="1"/>
  <c r="D27" i="24"/>
  <c r="E27" i="24" s="1"/>
  <c r="F27" i="24" s="1"/>
  <c r="G25" i="21" s="1"/>
  <c r="D26" i="24"/>
  <c r="E26" i="24" s="1"/>
  <c r="F26" i="24" s="1"/>
  <c r="G24" i="21" s="1"/>
  <c r="D25" i="24"/>
  <c r="E25" i="24" s="1"/>
  <c r="F25" i="24" s="1"/>
  <c r="G23" i="21" s="1"/>
  <c r="D24" i="24"/>
  <c r="E24" i="24" s="1"/>
  <c r="F24" i="24" s="1"/>
  <c r="G22" i="21" s="1"/>
  <c r="D23" i="24"/>
  <c r="E23" i="24" s="1"/>
  <c r="F23" i="24" s="1"/>
  <c r="G21" i="21" s="1"/>
  <c r="D22" i="24"/>
  <c r="E22" i="24" s="1"/>
  <c r="F22" i="24" s="1"/>
  <c r="G20" i="21" s="1"/>
  <c r="D20" i="24"/>
  <c r="E20" i="24" s="1"/>
  <c r="F20" i="24" s="1"/>
  <c r="G18" i="21" s="1"/>
  <c r="D19" i="24"/>
  <c r="E19" i="24" s="1"/>
  <c r="F19" i="24" s="1"/>
  <c r="G17" i="21" s="1"/>
  <c r="D18" i="24"/>
  <c r="E18" i="24" s="1"/>
  <c r="F18" i="24" s="1"/>
  <c r="G16" i="21" s="1"/>
  <c r="D17" i="24"/>
  <c r="E17" i="24" s="1"/>
  <c r="F17" i="24" s="1"/>
  <c r="G15" i="21" s="1"/>
  <c r="D16" i="24"/>
  <c r="E16" i="24" s="1"/>
  <c r="F16" i="24" s="1"/>
  <c r="G14" i="21" s="1"/>
  <c r="D15" i="24"/>
  <c r="E15" i="24" s="1"/>
  <c r="F15" i="24" s="1"/>
  <c r="G13" i="21" s="1"/>
  <c r="D13" i="24"/>
  <c r="E13" i="24" s="1"/>
  <c r="F13" i="24" s="1"/>
  <c r="D9" i="24"/>
  <c r="E9" i="24" s="1"/>
  <c r="F9" i="24" s="1"/>
  <c r="G6" i="21" s="1"/>
  <c r="D10" i="24"/>
  <c r="E10" i="24" s="1"/>
  <c r="F10" i="24" s="1"/>
  <c r="G7" i="21" s="1"/>
  <c r="D11" i="24"/>
  <c r="E11" i="24" s="1"/>
  <c r="F11" i="24" s="1"/>
  <c r="G8" i="21" s="1"/>
  <c r="D12" i="24"/>
  <c r="E12" i="24" s="1"/>
  <c r="F12" i="24" s="1"/>
  <c r="G9" i="21" s="1"/>
  <c r="D21" i="24"/>
  <c r="E21" i="24" s="1"/>
  <c r="F21" i="24" s="1"/>
  <c r="G19" i="21" s="1"/>
  <c r="D35" i="24"/>
  <c r="E35" i="24" s="1"/>
  <c r="F35" i="24" s="1"/>
  <c r="G33" i="21" s="1"/>
  <c r="D49" i="24"/>
  <c r="E49" i="24" s="1"/>
  <c r="F49" i="24" s="1"/>
  <c r="G47" i="21" s="1"/>
  <c r="D70" i="24"/>
  <c r="E70" i="24" s="1"/>
  <c r="F70" i="24" s="1"/>
  <c r="G68" i="21" s="1"/>
  <c r="D14" i="24"/>
  <c r="E14" i="24" s="1"/>
  <c r="F14" i="24" s="1"/>
  <c r="G12" i="21" s="1"/>
  <c r="D42" i="24"/>
  <c r="E42" i="24" s="1"/>
  <c r="F42" i="24" s="1"/>
  <c r="G40" i="21" s="1"/>
  <c r="D77" i="24"/>
  <c r="E77" i="24" s="1"/>
  <c r="F77" i="24" s="1"/>
  <c r="G75" i="21" s="1"/>
  <c r="D91" i="24"/>
  <c r="E91" i="24" s="1"/>
  <c r="F91" i="24" s="1"/>
  <c r="G89" i="21" s="1"/>
  <c r="D105" i="24"/>
  <c r="E105" i="24" s="1"/>
  <c r="F105" i="24" s="1"/>
  <c r="G103" i="21" s="1"/>
  <c r="D119" i="24"/>
  <c r="E119" i="24" s="1"/>
  <c r="F119" i="24" s="1"/>
  <c r="G117" i="21" s="1"/>
  <c r="D133" i="24"/>
  <c r="E133" i="24" s="1"/>
  <c r="F133" i="24" s="1"/>
  <c r="G131" i="21" s="1"/>
  <c r="D147" i="24"/>
  <c r="E147" i="24" s="1"/>
  <c r="F147" i="24" s="1"/>
  <c r="G145" i="21" s="1"/>
  <c r="D161" i="24"/>
  <c r="E161" i="24" s="1"/>
  <c r="F161" i="24" s="1"/>
  <c r="G159" i="21" s="1"/>
  <c r="D175" i="24"/>
  <c r="E175" i="24" s="1"/>
  <c r="F175" i="24" s="1"/>
  <c r="G173" i="21" s="1"/>
  <c r="D189" i="24"/>
  <c r="E189" i="24" s="1"/>
  <c r="F189" i="24" s="1"/>
  <c r="G187" i="21" s="1"/>
  <c r="D203" i="24"/>
  <c r="E203" i="24" s="1"/>
  <c r="F203" i="24" s="1"/>
  <c r="G201" i="21" s="1"/>
  <c r="D217" i="24"/>
  <c r="E217" i="24" s="1"/>
  <c r="F217" i="24" s="1"/>
  <c r="G215" i="21" s="1"/>
  <c r="D231" i="24"/>
  <c r="E231" i="24" s="1"/>
  <c r="F231" i="24" s="1"/>
  <c r="G229" i="21" s="1"/>
  <c r="D245" i="24"/>
  <c r="E245" i="24" s="1"/>
  <c r="F245" i="24" s="1"/>
  <c r="G243" i="21" s="1"/>
  <c r="D260" i="24"/>
  <c r="E260" i="24" s="1"/>
  <c r="F260" i="24" s="1"/>
  <c r="G258" i="21" s="1"/>
  <c r="D274" i="24"/>
  <c r="E274" i="24" s="1"/>
  <c r="F274" i="24" s="1"/>
  <c r="G272" i="21" s="1"/>
  <c r="D288" i="24"/>
  <c r="E288" i="24" s="1"/>
  <c r="F288" i="24" s="1"/>
  <c r="G286" i="21" s="1"/>
  <c r="D302" i="24"/>
  <c r="E302" i="24" s="1"/>
  <c r="F302" i="24" s="1"/>
  <c r="G300" i="21" s="1"/>
  <c r="D316" i="24"/>
  <c r="E316" i="24" s="1"/>
  <c r="F316" i="24" s="1"/>
  <c r="G314" i="21" s="1"/>
  <c r="D330" i="24"/>
  <c r="E330" i="24" s="1"/>
  <c r="F330" i="24" s="1"/>
  <c r="G328" i="21" s="1"/>
  <c r="D344" i="24"/>
  <c r="E344" i="24" s="1"/>
  <c r="F344" i="24" s="1"/>
  <c r="G342" i="21" s="1"/>
  <c r="D358" i="24"/>
  <c r="E358" i="24" s="1"/>
  <c r="F358" i="24" s="1"/>
  <c r="G356" i="21" s="1"/>
  <c r="D56" i="24"/>
  <c r="E56" i="24" s="1"/>
  <c r="F56" i="24" s="1"/>
  <c r="G54" i="21" s="1"/>
  <c r="D28" i="24"/>
  <c r="E28" i="24" s="1"/>
  <c r="F28" i="24" s="1"/>
  <c r="G26" i="21" s="1"/>
  <c r="D63" i="24"/>
  <c r="E63" i="24" s="1"/>
  <c r="F63" i="24" s="1"/>
  <c r="G61" i="21" s="1"/>
  <c r="D84" i="24"/>
  <c r="E84" i="24" s="1"/>
  <c r="F84" i="24" s="1"/>
  <c r="G82" i="21" s="1"/>
  <c r="D98" i="24"/>
  <c r="E98" i="24" s="1"/>
  <c r="F98" i="24" s="1"/>
  <c r="G96" i="21" s="1"/>
  <c r="D112" i="24"/>
  <c r="E112" i="24" s="1"/>
  <c r="F112" i="24" s="1"/>
  <c r="G110" i="21" s="1"/>
  <c r="D126" i="24"/>
  <c r="E126" i="24" s="1"/>
  <c r="F126" i="24" s="1"/>
  <c r="G124" i="21" s="1"/>
  <c r="D140" i="24"/>
  <c r="E140" i="24" s="1"/>
  <c r="F140" i="24" s="1"/>
  <c r="G138" i="21" s="1"/>
  <c r="D154" i="24"/>
  <c r="E154" i="24" s="1"/>
  <c r="F154" i="24" s="1"/>
  <c r="G152" i="21" s="1"/>
  <c r="D168" i="24"/>
  <c r="E168" i="24" s="1"/>
  <c r="F168" i="24" s="1"/>
  <c r="G166" i="21" s="1"/>
  <c r="D182" i="24"/>
  <c r="E182" i="24" s="1"/>
  <c r="F182" i="24" s="1"/>
  <c r="G180" i="21" s="1"/>
  <c r="D196" i="24"/>
  <c r="E196" i="24" s="1"/>
  <c r="F196" i="24" s="1"/>
  <c r="G194" i="21" s="1"/>
  <c r="D210" i="24"/>
  <c r="E210" i="24" s="1"/>
  <c r="F210" i="24" s="1"/>
  <c r="G208" i="21" s="1"/>
  <c r="D224" i="24"/>
  <c r="E224" i="24" s="1"/>
  <c r="F224" i="24" s="1"/>
  <c r="G222" i="21" s="1"/>
  <c r="D238" i="24"/>
  <c r="E238" i="24" s="1"/>
  <c r="F238" i="24" s="1"/>
  <c r="G236" i="21" s="1"/>
  <c r="D252" i="24"/>
  <c r="E252" i="24" s="1"/>
  <c r="F252" i="24" s="1"/>
  <c r="G250" i="21" s="1"/>
  <c r="D267" i="24"/>
  <c r="E267" i="24" s="1"/>
  <c r="F267" i="24" s="1"/>
  <c r="G265" i="21" s="1"/>
  <c r="D281" i="24"/>
  <c r="E281" i="24" s="1"/>
  <c r="F281" i="24" s="1"/>
  <c r="G279" i="21" s="1"/>
  <c r="D295" i="24"/>
  <c r="E295" i="24" s="1"/>
  <c r="F295" i="24" s="1"/>
  <c r="G293" i="21" s="1"/>
  <c r="D309" i="24"/>
  <c r="E309" i="24" s="1"/>
  <c r="F309" i="24" s="1"/>
  <c r="G307" i="21" s="1"/>
  <c r="D323" i="24"/>
  <c r="E323" i="24" s="1"/>
  <c r="F323" i="24" s="1"/>
  <c r="G321" i="21" s="1"/>
  <c r="D337" i="24"/>
  <c r="E337" i="24" s="1"/>
  <c r="F337" i="24" s="1"/>
  <c r="G335" i="21" s="1"/>
  <c r="D351" i="24"/>
  <c r="E351" i="24" s="1"/>
  <c r="F351" i="24" s="1"/>
  <c r="G349" i="21" s="1"/>
  <c r="D365" i="24"/>
  <c r="E365" i="24" s="1"/>
  <c r="F365" i="24" s="1"/>
  <c r="G363" i="21" s="1"/>
  <c r="D8" i="24"/>
  <c r="E8" i="24" s="1"/>
  <c r="F8" i="24" s="1"/>
  <c r="G5" i="21" s="1"/>
  <c r="D372" i="24"/>
  <c r="E372" i="24" s="1"/>
  <c r="F372" i="24" s="1"/>
  <c r="BH14" i="21" l="1"/>
  <c r="BD14" i="21"/>
  <c r="AZ14" i="21"/>
  <c r="AV14" i="21"/>
  <c r="AR14" i="21"/>
  <c r="AN14" i="21"/>
  <c r="AJ14" i="21"/>
  <c r="AF14" i="21"/>
  <c r="AB14" i="21"/>
  <c r="X14" i="21"/>
  <c r="BG14" i="21"/>
  <c r="BJ14" i="21"/>
  <c r="C28" i="27"/>
  <c r="D27" i="27"/>
  <c r="N55" i="11"/>
  <c r="N53" i="11"/>
  <c r="N14" i="11"/>
  <c r="N29" i="11"/>
  <c r="N36" i="11"/>
  <c r="N43" i="11"/>
  <c r="N48" i="11"/>
  <c r="N39" i="11"/>
  <c r="N44" i="11"/>
  <c r="N56" i="11"/>
  <c r="C20" i="16"/>
  <c r="F20" i="16" s="1"/>
  <c r="V53" i="11"/>
  <c r="V58" i="11"/>
  <c r="V24" i="11"/>
  <c r="C12" i="16"/>
  <c r="F12" i="16" s="1"/>
  <c r="N42" i="11"/>
  <c r="N58" i="11"/>
  <c r="N23" i="11"/>
  <c r="N49" i="11"/>
  <c r="N13" i="11"/>
  <c r="N33" i="11"/>
  <c r="N47" i="11"/>
  <c r="V16" i="11"/>
  <c r="J8" i="11"/>
  <c r="J32" i="11"/>
  <c r="J31" i="11"/>
  <c r="C8" i="16"/>
  <c r="F8" i="16" s="1"/>
  <c r="J30" i="11"/>
  <c r="J54" i="11"/>
  <c r="J41" i="11"/>
  <c r="J10" i="11"/>
  <c r="J38" i="11"/>
  <c r="J28" i="11"/>
  <c r="J35" i="11"/>
  <c r="J7" i="11"/>
  <c r="J17" i="11"/>
  <c r="J58" i="11"/>
  <c r="J15" i="11"/>
  <c r="J20" i="11"/>
  <c r="J14" i="11"/>
  <c r="J46" i="11"/>
  <c r="J55" i="11"/>
  <c r="J42" i="11"/>
  <c r="J22" i="11"/>
  <c r="J16" i="11"/>
  <c r="J25" i="11"/>
  <c r="J37" i="11"/>
  <c r="J29" i="11"/>
  <c r="J19" i="11"/>
  <c r="J12" i="11"/>
  <c r="J53" i="11"/>
  <c r="J45" i="11"/>
  <c r="J51" i="11"/>
  <c r="J56" i="11"/>
  <c r="J11" i="11"/>
  <c r="J18" i="11"/>
  <c r="J9" i="11"/>
  <c r="J50" i="11"/>
  <c r="J52" i="11"/>
  <c r="J48" i="11"/>
  <c r="J40" i="11"/>
  <c r="J23" i="11"/>
  <c r="J47" i="11"/>
  <c r="J33" i="11"/>
  <c r="J21" i="11"/>
  <c r="J43" i="11"/>
  <c r="J36" i="11"/>
  <c r="J27" i="11"/>
  <c r="J49" i="11"/>
  <c r="J57" i="11"/>
  <c r="J44" i="11"/>
  <c r="J39" i="11"/>
  <c r="J26" i="11"/>
  <c r="J24" i="11"/>
  <c r="C6" i="16"/>
  <c r="F6" i="16" s="1"/>
  <c r="H24" i="11"/>
  <c r="H45" i="11"/>
  <c r="H57" i="11"/>
  <c r="H28" i="11"/>
  <c r="H56" i="11"/>
  <c r="H47" i="11"/>
  <c r="H46" i="11"/>
  <c r="H39" i="11"/>
  <c r="H35" i="11"/>
  <c r="H17" i="11"/>
  <c r="H48" i="11"/>
  <c r="H36" i="11"/>
  <c r="H16" i="11"/>
  <c r="H15" i="11"/>
  <c r="H55" i="11"/>
  <c r="H25" i="11"/>
  <c r="H8" i="11"/>
  <c r="H10" i="11"/>
  <c r="H7" i="11"/>
  <c r="H21" i="11"/>
  <c r="H42" i="11"/>
  <c r="H44" i="11"/>
  <c r="H52" i="11"/>
  <c r="H50" i="11"/>
  <c r="H31" i="11"/>
  <c r="H14" i="11"/>
  <c r="H53" i="11"/>
  <c r="H54" i="11"/>
  <c r="H41" i="11"/>
  <c r="H38" i="11"/>
  <c r="H49" i="11"/>
  <c r="H32" i="11"/>
  <c r="H20" i="11"/>
  <c r="H37" i="11"/>
  <c r="H26" i="11"/>
  <c r="H58" i="11"/>
  <c r="H40" i="11"/>
  <c r="H27" i="11"/>
  <c r="H19" i="11"/>
  <c r="H9" i="11"/>
  <c r="H33" i="11"/>
  <c r="H18" i="11"/>
  <c r="H11" i="11"/>
  <c r="H23" i="11"/>
  <c r="H22" i="11"/>
  <c r="H13" i="11"/>
  <c r="H30" i="11"/>
  <c r="H51" i="11"/>
  <c r="H43" i="11"/>
  <c r="H29" i="11"/>
  <c r="H12" i="11"/>
  <c r="BF14" i="21"/>
  <c r="BB14" i="21"/>
  <c r="AX14" i="21"/>
  <c r="AT14" i="21"/>
  <c r="AP14" i="21"/>
  <c r="AL14" i="21"/>
  <c r="AH14" i="21"/>
  <c r="AD14" i="21"/>
  <c r="Z14" i="21"/>
  <c r="V14" i="21"/>
  <c r="N14" i="21"/>
  <c r="BI14" i="21"/>
  <c r="BE14" i="21"/>
  <c r="BA14" i="21"/>
  <c r="S14" i="21"/>
  <c r="AW14" i="21"/>
  <c r="AS14" i="21"/>
  <c r="AO14" i="21"/>
  <c r="AK14" i="21"/>
  <c r="AG14" i="21"/>
  <c r="AC14" i="21"/>
  <c r="Y14" i="21"/>
  <c r="U14" i="21"/>
  <c r="L14" i="21"/>
  <c r="Q14" i="21"/>
  <c r="M14" i="21"/>
  <c r="R14" i="21"/>
  <c r="BC14" i="21"/>
  <c r="AY14" i="21"/>
  <c r="AU14" i="21"/>
  <c r="AQ14" i="21"/>
  <c r="AM14" i="21"/>
  <c r="AI14" i="21"/>
  <c r="AE14" i="21"/>
  <c r="AA14" i="21"/>
  <c r="W14" i="21"/>
  <c r="P14" i="21"/>
  <c r="T14" i="21"/>
  <c r="O14" i="21"/>
  <c r="I34" i="11"/>
  <c r="I37" i="11" s="1"/>
  <c r="M34" i="11"/>
  <c r="C11" i="16" s="1"/>
  <c r="F11" i="16" s="1"/>
  <c r="K34" i="11"/>
  <c r="C9" i="16" s="1"/>
  <c r="F9" i="16" s="1"/>
  <c r="O34" i="11"/>
  <c r="C13" i="16" s="1"/>
  <c r="F13" i="16" s="1"/>
  <c r="S34" i="11"/>
  <c r="S54" i="11" s="1"/>
  <c r="W34" i="11"/>
  <c r="W37" i="11" s="1"/>
  <c r="AA34" i="11"/>
  <c r="C25" i="16" s="1"/>
  <c r="F25" i="16" s="1"/>
  <c r="Q34" i="11"/>
  <c r="C15" i="16" s="1"/>
  <c r="F15" i="16" s="1"/>
  <c r="U34" i="11"/>
  <c r="C19" i="16" s="1"/>
  <c r="F19" i="16" s="1"/>
  <c r="Y34" i="11"/>
  <c r="C23" i="16" s="1"/>
  <c r="F23" i="16" s="1"/>
  <c r="AO34" i="11"/>
  <c r="C27" i="16" s="1"/>
  <c r="F27" i="16" s="1"/>
  <c r="F2" i="11"/>
  <c r="F34" i="11" s="1"/>
  <c r="E41" i="19"/>
  <c r="J6" i="19" s="1"/>
  <c r="J8" i="19" s="1"/>
  <c r="G8" i="11"/>
  <c r="G47" i="11"/>
  <c r="G37" i="11"/>
  <c r="G51" i="11"/>
  <c r="G42" i="11"/>
  <c r="G13" i="11"/>
  <c r="G44" i="11"/>
  <c r="G30" i="11"/>
  <c r="G52" i="11"/>
  <c r="G43" i="11"/>
  <c r="G31" i="11"/>
  <c r="G29" i="11"/>
  <c r="G12" i="11"/>
  <c r="G14" i="11"/>
  <c r="G50" i="11"/>
  <c r="G11" i="11"/>
  <c r="G18" i="11"/>
  <c r="G20" i="11"/>
  <c r="G25" i="11"/>
  <c r="G33" i="11"/>
  <c r="G36" i="11"/>
  <c r="G40" i="11"/>
  <c r="G48" i="11"/>
  <c r="G28" i="11"/>
  <c r="G32" i="11"/>
  <c r="G39" i="11"/>
  <c r="G22" i="11"/>
  <c r="G23" i="11"/>
  <c r="G57" i="11"/>
  <c r="G58" i="11"/>
  <c r="G7" i="11"/>
  <c r="G10" i="11"/>
  <c r="G16" i="11"/>
  <c r="G27" i="11"/>
  <c r="G38" i="11"/>
  <c r="G46" i="11"/>
  <c r="G9" i="11"/>
  <c r="G15" i="11"/>
  <c r="G17" i="11"/>
  <c r="G19" i="11"/>
  <c r="G26" i="11"/>
  <c r="G35" i="11"/>
  <c r="G41" i="11"/>
  <c r="G45" i="11"/>
  <c r="G49" i="11"/>
  <c r="G53" i="11"/>
  <c r="G24" i="11"/>
  <c r="C5" i="16"/>
  <c r="F5" i="16" s="1"/>
  <c r="G21" i="11"/>
  <c r="G54" i="11"/>
  <c r="G55" i="11"/>
  <c r="G56" i="11"/>
  <c r="G10" i="21"/>
  <c r="G11" i="21"/>
  <c r="C29" i="27" l="1"/>
  <c r="D28" i="27"/>
  <c r="O50" i="11"/>
  <c r="Y56" i="11"/>
  <c r="Y55" i="11"/>
  <c r="U56" i="11"/>
  <c r="Q57" i="11"/>
  <c r="M54" i="11"/>
  <c r="AO57" i="11"/>
  <c r="W55" i="11"/>
  <c r="O54" i="11"/>
  <c r="AO47" i="11"/>
  <c r="AO54" i="11"/>
  <c r="AO49" i="11"/>
  <c r="AO38" i="11"/>
  <c r="AO44" i="11"/>
  <c r="AO50" i="11"/>
  <c r="AO46" i="11"/>
  <c r="AO51" i="11"/>
  <c r="AO8" i="11"/>
  <c r="AO19" i="11"/>
  <c r="AO29" i="11"/>
  <c r="Q47" i="11"/>
  <c r="AA44" i="11"/>
  <c r="W56" i="11"/>
  <c r="W48" i="11"/>
  <c r="S57" i="11"/>
  <c r="O57" i="11"/>
  <c r="O55" i="11"/>
  <c r="O48" i="11"/>
  <c r="AO25" i="11"/>
  <c r="AO55" i="11"/>
  <c r="W7" i="11"/>
  <c r="W17" i="11"/>
  <c r="O16" i="11"/>
  <c r="O28" i="11"/>
  <c r="O8" i="11"/>
  <c r="O26" i="11"/>
  <c r="O41" i="11"/>
  <c r="AO13" i="11"/>
  <c r="AO7" i="11"/>
  <c r="AO23" i="11"/>
  <c r="AO43" i="11"/>
  <c r="AO36" i="11"/>
  <c r="U58" i="11"/>
  <c r="W58" i="11"/>
  <c r="W45" i="11"/>
  <c r="W51" i="11"/>
  <c r="W57" i="11"/>
  <c r="W12" i="11"/>
  <c r="W11" i="11"/>
  <c r="O58" i="11"/>
  <c r="O47" i="11"/>
  <c r="O53" i="11"/>
  <c r="O56" i="11"/>
  <c r="O45" i="11"/>
  <c r="O51" i="11"/>
  <c r="O7" i="11"/>
  <c r="O20" i="11"/>
  <c r="O39" i="11"/>
  <c r="O14" i="11"/>
  <c r="O35" i="11"/>
  <c r="M48" i="11"/>
  <c r="AO11" i="11"/>
  <c r="AO16" i="11"/>
  <c r="AO28" i="11"/>
  <c r="AO15" i="11"/>
  <c r="AO21" i="11"/>
  <c r="AO27" i="11"/>
  <c r="AO41" i="11"/>
  <c r="AO48" i="11"/>
  <c r="AO31" i="11"/>
  <c r="AO40" i="11"/>
  <c r="AO58" i="11"/>
  <c r="Y50" i="11"/>
  <c r="Y49" i="11"/>
  <c r="U54" i="11"/>
  <c r="U50" i="11"/>
  <c r="U48" i="11"/>
  <c r="AA50" i="11"/>
  <c r="W50" i="11"/>
  <c r="W9" i="11"/>
  <c r="W14" i="11"/>
  <c r="W26" i="11"/>
  <c r="O13" i="11"/>
  <c r="O18" i="11"/>
  <c r="O24" i="11"/>
  <c r="O31" i="11"/>
  <c r="O49" i="11"/>
  <c r="O11" i="11"/>
  <c r="O23" i="11"/>
  <c r="O32" i="11"/>
  <c r="O37" i="11"/>
  <c r="O44" i="11"/>
  <c r="Y9" i="11"/>
  <c r="Y12" i="11"/>
  <c r="Y14" i="11"/>
  <c r="Y18" i="11"/>
  <c r="Y26" i="11"/>
  <c r="Y32" i="11"/>
  <c r="Y10" i="11"/>
  <c r="Y17" i="11"/>
  <c r="Y20" i="11"/>
  <c r="Y22" i="11"/>
  <c r="Y24" i="11"/>
  <c r="Y35" i="11"/>
  <c r="Y39" i="11"/>
  <c r="Y42" i="11"/>
  <c r="Y44" i="11"/>
  <c r="Y48" i="11"/>
  <c r="Y29" i="11"/>
  <c r="Y31" i="11"/>
  <c r="Y36" i="11"/>
  <c r="Y40" i="11"/>
  <c r="Y53" i="11"/>
  <c r="U9" i="11"/>
  <c r="U12" i="11"/>
  <c r="U14" i="11"/>
  <c r="U17" i="11"/>
  <c r="U26" i="11"/>
  <c r="U7" i="11"/>
  <c r="U16" i="11"/>
  <c r="U20" i="11"/>
  <c r="U22" i="11"/>
  <c r="U24" i="11"/>
  <c r="U28" i="11"/>
  <c r="U36" i="11"/>
  <c r="U40" i="11"/>
  <c r="U43" i="11"/>
  <c r="U46" i="11"/>
  <c r="U52" i="11"/>
  <c r="U30" i="11"/>
  <c r="U32" i="11"/>
  <c r="U37" i="11"/>
  <c r="U41" i="11"/>
  <c r="Q54" i="11"/>
  <c r="Q48" i="11"/>
  <c r="Q8" i="11"/>
  <c r="Q10" i="11"/>
  <c r="Q13" i="11"/>
  <c r="Q15" i="11"/>
  <c r="Q19" i="11"/>
  <c r="Q27" i="11"/>
  <c r="Q33" i="11"/>
  <c r="Q11" i="11"/>
  <c r="Q18" i="11"/>
  <c r="Q21" i="11"/>
  <c r="Q23" i="11"/>
  <c r="Q25" i="11"/>
  <c r="Q36" i="11"/>
  <c r="Q40" i="11"/>
  <c r="Q43" i="11"/>
  <c r="Q46" i="11"/>
  <c r="Q52" i="11"/>
  <c r="Q31" i="11"/>
  <c r="Q35" i="11"/>
  <c r="Q38" i="11"/>
  <c r="Q53" i="11"/>
  <c r="AA46" i="11"/>
  <c r="AA51" i="11"/>
  <c r="AA7" i="11"/>
  <c r="AA9" i="11"/>
  <c r="AA12" i="11"/>
  <c r="AA14" i="11"/>
  <c r="AA18" i="11"/>
  <c r="AA26" i="11"/>
  <c r="AA32" i="11"/>
  <c r="AA15" i="11"/>
  <c r="AA19" i="11"/>
  <c r="AA21" i="11"/>
  <c r="AA23" i="11"/>
  <c r="AA27" i="11"/>
  <c r="AA38" i="11"/>
  <c r="AA41" i="11"/>
  <c r="AA43" i="11"/>
  <c r="AA48" i="11"/>
  <c r="AA29" i="11"/>
  <c r="AA31" i="11"/>
  <c r="AA36" i="11"/>
  <c r="AA40" i="11"/>
  <c r="AA55" i="11"/>
  <c r="W18" i="11"/>
  <c r="W22" i="11"/>
  <c r="W28" i="11"/>
  <c r="W40" i="11"/>
  <c r="W46" i="11"/>
  <c r="W30" i="11"/>
  <c r="C17" i="16"/>
  <c r="F17" i="16" s="1"/>
  <c r="S41" i="11"/>
  <c r="S37" i="11"/>
  <c r="S32" i="11"/>
  <c r="S30" i="11"/>
  <c r="S49" i="11"/>
  <c r="S44" i="11"/>
  <c r="S42" i="11"/>
  <c r="S39" i="11"/>
  <c r="S33" i="11"/>
  <c r="S25" i="11"/>
  <c r="S23" i="11"/>
  <c r="S21" i="11"/>
  <c r="S18" i="11"/>
  <c r="S11" i="11"/>
  <c r="S29" i="11"/>
  <c r="S26" i="11"/>
  <c r="S17" i="11"/>
  <c r="S14" i="11"/>
  <c r="S12" i="11"/>
  <c r="S9" i="11"/>
  <c r="S53" i="11"/>
  <c r="S47" i="11"/>
  <c r="S51" i="11"/>
  <c r="S45" i="11"/>
  <c r="S55" i="11"/>
  <c r="S56" i="11"/>
  <c r="S7" i="11"/>
  <c r="S13" i="11"/>
  <c r="S19" i="11"/>
  <c r="S8" i="11"/>
  <c r="S20" i="11"/>
  <c r="S24" i="11"/>
  <c r="S36" i="11"/>
  <c r="S43" i="11"/>
  <c r="S52" i="11"/>
  <c r="S35" i="11"/>
  <c r="AO9" i="11"/>
  <c r="AO12" i="11"/>
  <c r="AO14" i="11"/>
  <c r="AO18" i="11"/>
  <c r="AO26" i="11"/>
  <c r="AO32" i="11"/>
  <c r="AO10" i="11"/>
  <c r="AO17" i="11"/>
  <c r="AO20" i="11"/>
  <c r="AO22" i="11"/>
  <c r="AO24" i="11"/>
  <c r="AO35" i="11"/>
  <c r="AO39" i="11"/>
  <c r="AO42" i="11"/>
  <c r="AO45" i="11"/>
  <c r="AO52" i="11"/>
  <c r="AO30" i="11"/>
  <c r="AO33" i="11"/>
  <c r="AO37" i="11"/>
  <c r="AO53" i="11"/>
  <c r="AO56" i="11"/>
  <c r="Y57" i="11"/>
  <c r="Y47" i="11"/>
  <c r="Y54" i="11"/>
  <c r="Y46" i="11"/>
  <c r="Y51" i="11"/>
  <c r="Y8" i="11"/>
  <c r="Y11" i="11"/>
  <c r="Y13" i="11"/>
  <c r="Y16" i="11"/>
  <c r="Y25" i="11"/>
  <c r="Y28" i="11"/>
  <c r="Y7" i="11"/>
  <c r="Y15" i="11"/>
  <c r="Y19" i="11"/>
  <c r="Y21" i="11"/>
  <c r="Y23" i="11"/>
  <c r="Y27" i="11"/>
  <c r="Y38" i="11"/>
  <c r="Y41" i="11"/>
  <c r="Y43" i="11"/>
  <c r="Y45" i="11"/>
  <c r="Y52" i="11"/>
  <c r="Y30" i="11"/>
  <c r="Y33" i="11"/>
  <c r="Y37" i="11"/>
  <c r="Y58" i="11"/>
  <c r="U55" i="11"/>
  <c r="U57" i="11"/>
  <c r="U47" i="11"/>
  <c r="U53" i="11"/>
  <c r="U45" i="11"/>
  <c r="U51" i="11"/>
  <c r="U8" i="11"/>
  <c r="U10" i="11"/>
  <c r="U13" i="11"/>
  <c r="U15" i="11"/>
  <c r="U19" i="11"/>
  <c r="U27" i="11"/>
  <c r="U11" i="11"/>
  <c r="U18" i="11"/>
  <c r="U21" i="11"/>
  <c r="U23" i="11"/>
  <c r="U25" i="11"/>
  <c r="U33" i="11"/>
  <c r="U39" i="11"/>
  <c r="U42" i="11"/>
  <c r="U44" i="11"/>
  <c r="U49" i="11"/>
  <c r="U29" i="11"/>
  <c r="U31" i="11"/>
  <c r="U35" i="11"/>
  <c r="U38" i="11"/>
  <c r="Q58" i="11"/>
  <c r="Q56" i="11"/>
  <c r="Q50" i="11"/>
  <c r="Q55" i="11"/>
  <c r="Q45" i="11"/>
  <c r="Q51" i="11"/>
  <c r="Q9" i="11"/>
  <c r="Q12" i="11"/>
  <c r="Q14" i="11"/>
  <c r="Q17" i="11"/>
  <c r="Q26" i="11"/>
  <c r="Q29" i="11"/>
  <c r="Q7" i="11"/>
  <c r="Q16" i="11"/>
  <c r="Q20" i="11"/>
  <c r="Q22" i="11"/>
  <c r="Q24" i="11"/>
  <c r="Q28" i="11"/>
  <c r="Q39" i="11"/>
  <c r="Q42" i="11"/>
  <c r="Q44" i="11"/>
  <c r="Q49" i="11"/>
  <c r="Q30" i="11"/>
  <c r="Q32" i="11"/>
  <c r="Q37" i="11"/>
  <c r="Q41" i="11"/>
  <c r="AA57" i="11"/>
  <c r="AA47" i="11"/>
  <c r="AA54" i="11"/>
  <c r="AA56" i="11"/>
  <c r="AA49" i="11"/>
  <c r="AA58" i="11"/>
  <c r="AA8" i="11"/>
  <c r="AA11" i="11"/>
  <c r="AA13" i="11"/>
  <c r="AA16" i="11"/>
  <c r="AA25" i="11"/>
  <c r="AA28" i="11"/>
  <c r="AA10" i="11"/>
  <c r="AA17" i="11"/>
  <c r="AA20" i="11"/>
  <c r="AA22" i="11"/>
  <c r="AA24" i="11"/>
  <c r="AA35" i="11"/>
  <c r="AA39" i="11"/>
  <c r="AA42" i="11"/>
  <c r="AA45" i="11"/>
  <c r="AA52" i="11"/>
  <c r="AA30" i="11"/>
  <c r="AA33" i="11"/>
  <c r="AA37" i="11"/>
  <c r="AA53" i="11"/>
  <c r="C21" i="16"/>
  <c r="F21" i="16" s="1"/>
  <c r="W54" i="11"/>
  <c r="W38" i="11"/>
  <c r="W35" i="11"/>
  <c r="W31" i="11"/>
  <c r="W29" i="11"/>
  <c r="W49" i="11"/>
  <c r="W44" i="11"/>
  <c r="W42" i="11"/>
  <c r="W39" i="11"/>
  <c r="W33" i="11"/>
  <c r="W25" i="11"/>
  <c r="W23" i="11"/>
  <c r="W21" i="11"/>
  <c r="W47" i="11"/>
  <c r="W53" i="11"/>
  <c r="W8" i="11"/>
  <c r="W10" i="11"/>
  <c r="W13" i="11"/>
  <c r="W15" i="11"/>
  <c r="W19" i="11"/>
  <c r="W27" i="11"/>
  <c r="W16" i="11"/>
  <c r="W20" i="11"/>
  <c r="W24" i="11"/>
  <c r="W36" i="11"/>
  <c r="W43" i="11"/>
  <c r="W52" i="11"/>
  <c r="W32" i="11"/>
  <c r="W41" i="11"/>
  <c r="S58" i="11"/>
  <c r="S48" i="11"/>
  <c r="S50" i="11"/>
  <c r="S10" i="11"/>
  <c r="S15" i="11"/>
  <c r="S27" i="11"/>
  <c r="S16" i="11"/>
  <c r="S22" i="11"/>
  <c r="S28" i="11"/>
  <c r="S40" i="11"/>
  <c r="S46" i="11"/>
  <c r="S31" i="11"/>
  <c r="S38" i="11"/>
  <c r="O10" i="11"/>
  <c r="O15" i="11"/>
  <c r="O17" i="11"/>
  <c r="O19" i="11"/>
  <c r="O22" i="11"/>
  <c r="O27" i="11"/>
  <c r="O29" i="11"/>
  <c r="O38" i="11"/>
  <c r="O43" i="11"/>
  <c r="O52" i="11"/>
  <c r="O9" i="11"/>
  <c r="O12" i="11"/>
  <c r="O21" i="11"/>
  <c r="O25" i="11"/>
  <c r="O30" i="11"/>
  <c r="O33" i="11"/>
  <c r="O36" i="11"/>
  <c r="O40" i="11"/>
  <c r="O42" i="11"/>
  <c r="O46" i="11"/>
  <c r="M56" i="11"/>
  <c r="M45" i="11"/>
  <c r="M51" i="11"/>
  <c r="M58" i="11"/>
  <c r="M55" i="11"/>
  <c r="M50" i="11"/>
  <c r="M49" i="11"/>
  <c r="M10" i="11"/>
  <c r="M15" i="11"/>
  <c r="M17" i="11"/>
  <c r="M19" i="11"/>
  <c r="M22" i="11"/>
  <c r="M27" i="11"/>
  <c r="M29" i="11"/>
  <c r="M38" i="11"/>
  <c r="M43" i="11"/>
  <c r="M9" i="11"/>
  <c r="M12" i="11"/>
  <c r="M21" i="11"/>
  <c r="M25" i="11"/>
  <c r="M30" i="11"/>
  <c r="M33" i="11"/>
  <c r="M36" i="11"/>
  <c r="M40" i="11"/>
  <c r="M42" i="11"/>
  <c r="M46" i="11"/>
  <c r="M57" i="11"/>
  <c r="M47" i="11"/>
  <c r="M52" i="11"/>
  <c r="M7" i="11"/>
  <c r="M13" i="11"/>
  <c r="M16" i="11"/>
  <c r="M18" i="11"/>
  <c r="M20" i="11"/>
  <c r="M24" i="11"/>
  <c r="M28" i="11"/>
  <c r="M31" i="11"/>
  <c r="M39" i="11"/>
  <c r="M8" i="11"/>
  <c r="M11" i="11"/>
  <c r="M14" i="11"/>
  <c r="M23" i="11"/>
  <c r="M26" i="11"/>
  <c r="M32" i="11"/>
  <c r="M35" i="11"/>
  <c r="M37" i="11"/>
  <c r="M41" i="11"/>
  <c r="M44" i="11"/>
  <c r="M53" i="11"/>
  <c r="E42" i="19"/>
  <c r="E13" i="18" s="1"/>
  <c r="K47" i="11"/>
  <c r="K55" i="11"/>
  <c r="K50" i="11"/>
  <c r="K49" i="11"/>
  <c r="K57" i="11"/>
  <c r="K54" i="11"/>
  <c r="K48" i="11"/>
  <c r="K7" i="11"/>
  <c r="K13" i="11"/>
  <c r="K16" i="11"/>
  <c r="K18" i="11"/>
  <c r="K20" i="11"/>
  <c r="K24" i="11"/>
  <c r="K28" i="11"/>
  <c r="K31" i="11"/>
  <c r="K39" i="11"/>
  <c r="K8" i="11"/>
  <c r="K11" i="11"/>
  <c r="K14" i="11"/>
  <c r="K23" i="11"/>
  <c r="K26" i="11"/>
  <c r="K32" i="11"/>
  <c r="K35" i="11"/>
  <c r="K37" i="11"/>
  <c r="K41" i="11"/>
  <c r="K44" i="11"/>
  <c r="K51" i="11"/>
  <c r="K58" i="11"/>
  <c r="K56" i="11"/>
  <c r="K45" i="11"/>
  <c r="K53" i="11"/>
  <c r="K10" i="11"/>
  <c r="K15" i="11"/>
  <c r="K17" i="11"/>
  <c r="K19" i="11"/>
  <c r="K22" i="11"/>
  <c r="K27" i="11"/>
  <c r="K29" i="11"/>
  <c r="K38" i="11"/>
  <c r="K43" i="11"/>
  <c r="K9" i="11"/>
  <c r="K12" i="11"/>
  <c r="K21" i="11"/>
  <c r="K25" i="11"/>
  <c r="K30" i="11"/>
  <c r="K33" i="11"/>
  <c r="K36" i="11"/>
  <c r="K40" i="11"/>
  <c r="K42" i="11"/>
  <c r="K46" i="11"/>
  <c r="K52" i="11"/>
  <c r="K14" i="21"/>
  <c r="K25" i="21" s="1"/>
  <c r="L25" i="21" s="1"/>
  <c r="M25" i="21" s="1"/>
  <c r="N25" i="21" s="1"/>
  <c r="O25" i="21" s="1"/>
  <c r="P25" i="21" s="1"/>
  <c r="Q25" i="21" s="1"/>
  <c r="R25" i="21" s="1"/>
  <c r="S25" i="21" s="1"/>
  <c r="T25" i="21" s="1"/>
  <c r="U25" i="21" s="1"/>
  <c r="V25" i="21" s="1"/>
  <c r="W25" i="21" s="1"/>
  <c r="X25" i="21" s="1"/>
  <c r="Y25" i="21" s="1"/>
  <c r="Z25" i="21" s="1"/>
  <c r="AA25" i="21" s="1"/>
  <c r="AB25" i="21" s="1"/>
  <c r="AC25" i="21" s="1"/>
  <c r="AD25" i="21" s="1"/>
  <c r="AE25" i="21" s="1"/>
  <c r="AF25" i="21" s="1"/>
  <c r="AG25" i="21" s="1"/>
  <c r="AH25" i="21" s="1"/>
  <c r="AI25" i="21" s="1"/>
  <c r="AJ25" i="21" s="1"/>
  <c r="AK25" i="21" s="1"/>
  <c r="AL25" i="21" s="1"/>
  <c r="AM25" i="21" s="1"/>
  <c r="AN25" i="21" s="1"/>
  <c r="AO25" i="21" s="1"/>
  <c r="AP25" i="21" s="1"/>
  <c r="AQ25" i="21" s="1"/>
  <c r="AR25" i="21" s="1"/>
  <c r="AS25" i="21" s="1"/>
  <c r="AT25" i="21" s="1"/>
  <c r="AU25" i="21" s="1"/>
  <c r="AV25" i="21" s="1"/>
  <c r="AW25" i="21" s="1"/>
  <c r="AX25" i="21" s="1"/>
  <c r="AY25" i="21" s="1"/>
  <c r="AZ25" i="21" s="1"/>
  <c r="BA25" i="21" s="1"/>
  <c r="BB25" i="21" s="1"/>
  <c r="BC25" i="21" s="1"/>
  <c r="BD25" i="21" s="1"/>
  <c r="BE25" i="21" s="1"/>
  <c r="BF25" i="21" s="1"/>
  <c r="BG25" i="21" s="1"/>
  <c r="BH25" i="21" s="1"/>
  <c r="BI25" i="21" s="1"/>
  <c r="BJ25" i="21" s="1"/>
  <c r="I54" i="11"/>
  <c r="I49" i="11"/>
  <c r="I58" i="11"/>
  <c r="I11" i="11"/>
  <c r="C7" i="16"/>
  <c r="F7" i="16" s="1"/>
  <c r="I57" i="11"/>
  <c r="I22" i="11"/>
  <c r="I47" i="11"/>
  <c r="I55" i="11"/>
  <c r="I23" i="11"/>
  <c r="I39" i="11"/>
  <c r="I19" i="11"/>
  <c r="I15" i="11"/>
  <c r="I18" i="11"/>
  <c r="I45" i="11"/>
  <c r="I32" i="11"/>
  <c r="I26" i="11"/>
  <c r="I17" i="11"/>
  <c r="I48" i="11"/>
  <c r="I40" i="11"/>
  <c r="I36" i="11"/>
  <c r="I27" i="11"/>
  <c r="I7" i="11"/>
  <c r="I20" i="11"/>
  <c r="I9" i="11"/>
  <c r="I51" i="11"/>
  <c r="I42" i="11"/>
  <c r="I13" i="11"/>
  <c r="I44" i="11"/>
  <c r="I30" i="11"/>
  <c r="I52" i="11"/>
  <c r="I43" i="11"/>
  <c r="I31" i="11"/>
  <c r="I29" i="11"/>
  <c r="I14" i="11"/>
  <c r="I56" i="11"/>
  <c r="I21" i="11"/>
  <c r="I24" i="11"/>
  <c r="I41" i="11"/>
  <c r="I35" i="11"/>
  <c r="I33" i="11"/>
  <c r="I53" i="11"/>
  <c r="I28" i="11"/>
  <c r="I46" i="11"/>
  <c r="I38" i="11"/>
  <c r="I10" i="11"/>
  <c r="I25" i="11"/>
  <c r="I16" i="11"/>
  <c r="I8" i="11"/>
  <c r="I50" i="11"/>
  <c r="I12" i="11"/>
  <c r="C4" i="16"/>
  <c r="F4" i="16" s="1"/>
  <c r="F56" i="11"/>
  <c r="F20" i="11"/>
  <c r="F19" i="11"/>
  <c r="F33" i="11"/>
  <c r="F25" i="11"/>
  <c r="F21" i="11"/>
  <c r="F49" i="11"/>
  <c r="F41" i="11"/>
  <c r="F35" i="11"/>
  <c r="F26" i="11"/>
  <c r="F9" i="11"/>
  <c r="F55" i="11"/>
  <c r="F48" i="11"/>
  <c r="F40" i="11"/>
  <c r="F36" i="11"/>
  <c r="F18" i="11"/>
  <c r="F10" i="11"/>
  <c r="F7" i="11"/>
  <c r="F42" i="11"/>
  <c r="F44" i="11"/>
  <c r="F31" i="11"/>
  <c r="F14" i="11"/>
  <c r="F12" i="11"/>
  <c r="F57" i="11"/>
  <c r="F53" i="11"/>
  <c r="F32" i="11"/>
  <c r="F17" i="11"/>
  <c r="F11" i="11"/>
  <c r="F23" i="11"/>
  <c r="F24" i="11"/>
  <c r="F45" i="11"/>
  <c r="F39" i="11"/>
  <c r="F28" i="11"/>
  <c r="F15" i="11"/>
  <c r="F58" i="11"/>
  <c r="F54" i="11"/>
  <c r="F46" i="11"/>
  <c r="F38" i="11"/>
  <c r="F27" i="11"/>
  <c r="F16" i="11"/>
  <c r="F8" i="11"/>
  <c r="F51" i="11"/>
  <c r="F50" i="11"/>
  <c r="F13" i="11"/>
  <c r="F30" i="11"/>
  <c r="F52" i="11"/>
  <c r="F43" i="11"/>
  <c r="F29" i="11"/>
  <c r="F37" i="11"/>
  <c r="F22" i="11"/>
  <c r="F47" i="11"/>
  <c r="E12" i="18"/>
  <c r="E15" i="18" s="1"/>
  <c r="C30" i="27" l="1"/>
  <c r="D29" i="27"/>
  <c r="D17" i="27"/>
  <c r="BH11" i="21"/>
  <c r="BD11" i="21"/>
  <c r="AZ11" i="21"/>
  <c r="AV11" i="21"/>
  <c r="AR11" i="21"/>
  <c r="AN11" i="21"/>
  <c r="AJ11" i="21"/>
  <c r="AF11" i="21"/>
  <c r="AB11" i="21"/>
  <c r="X11" i="21"/>
  <c r="T11" i="21"/>
  <c r="P11" i="21"/>
  <c r="L11" i="21"/>
  <c r="BH26" i="21"/>
  <c r="BD26" i="21"/>
  <c r="AZ26" i="21"/>
  <c r="AV26" i="21"/>
  <c r="AR26" i="21"/>
  <c r="AN26" i="21"/>
  <c r="AJ26" i="21"/>
  <c r="AF26" i="21"/>
  <c r="AB26" i="21"/>
  <c r="X26" i="21"/>
  <c r="T26" i="21"/>
  <c r="P26" i="21"/>
  <c r="L26" i="21"/>
  <c r="BG11" i="21"/>
  <c r="BC11" i="21"/>
  <c r="AY11" i="21"/>
  <c r="AU11" i="21"/>
  <c r="AQ11" i="21"/>
  <c r="AM11" i="21"/>
  <c r="AI11" i="21"/>
  <c r="AE11" i="21"/>
  <c r="AA11" i="21"/>
  <c r="W11" i="21"/>
  <c r="S11" i="21"/>
  <c r="O11" i="21"/>
  <c r="K11" i="21"/>
  <c r="BG26" i="21"/>
  <c r="BC26" i="21"/>
  <c r="AY26" i="21"/>
  <c r="AU26" i="21"/>
  <c r="AQ26" i="21"/>
  <c r="AM26" i="21"/>
  <c r="AI26" i="21"/>
  <c r="AE26" i="21"/>
  <c r="AA26" i="21"/>
  <c r="W26" i="21"/>
  <c r="S26" i="21"/>
  <c r="O26" i="21"/>
  <c r="K26" i="21"/>
  <c r="BJ11" i="21"/>
  <c r="BB11" i="21"/>
  <c r="AX11" i="21"/>
  <c r="AT11" i="21"/>
  <c r="AL11" i="21"/>
  <c r="AH11" i="21"/>
  <c r="Z11" i="21"/>
  <c r="R11" i="21"/>
  <c r="BJ26" i="21"/>
  <c r="BB26" i="21"/>
  <c r="AT26" i="21"/>
  <c r="AP26" i="21"/>
  <c r="AH26" i="21"/>
  <c r="Z26" i="21"/>
  <c r="R26" i="21"/>
  <c r="BI11" i="21"/>
  <c r="BA11" i="21"/>
  <c r="AS11" i="21"/>
  <c r="AK11" i="21"/>
  <c r="AC11" i="21"/>
  <c r="U11" i="21"/>
  <c r="M11" i="21"/>
  <c r="BE26" i="21"/>
  <c r="AW26" i="21"/>
  <c r="AO26" i="21"/>
  <c r="AG26" i="21"/>
  <c r="BF11" i="21"/>
  <c r="AP11" i="21"/>
  <c r="AD11" i="21"/>
  <c r="V11" i="21"/>
  <c r="N11" i="21"/>
  <c r="BF26" i="21"/>
  <c r="AX26" i="21"/>
  <c r="AL26" i="21"/>
  <c r="AD26" i="21"/>
  <c r="V26" i="21"/>
  <c r="N26" i="21"/>
  <c r="BE11" i="21"/>
  <c r="AW11" i="21"/>
  <c r="AO11" i="21"/>
  <c r="AG11" i="21"/>
  <c r="Y11" i="21"/>
  <c r="Q11" i="21"/>
  <c r="BI26" i="21"/>
  <c r="BA26" i="21"/>
  <c r="AS26" i="21"/>
  <c r="AK26" i="21"/>
  <c r="AC26" i="21"/>
  <c r="Q26" i="21"/>
  <c r="U26" i="21"/>
  <c r="M26" i="21"/>
  <c r="Y26" i="21"/>
  <c r="G17" i="27" l="1"/>
  <c r="D18" i="27"/>
  <c r="C31" i="27"/>
  <c r="D30" i="27"/>
  <c r="D5" i="27"/>
  <c r="G5" i="27" s="1"/>
  <c r="D11" i="27"/>
  <c r="G11" i="27" s="1"/>
  <c r="D16" i="27"/>
  <c r="G16" i="27" s="1"/>
  <c r="D6" i="27"/>
  <c r="G6" i="27" s="1"/>
  <c r="D8" i="27"/>
  <c r="G8" i="27" s="1"/>
  <c r="D14" i="27"/>
  <c r="G14" i="27" s="1"/>
  <c r="D9" i="27"/>
  <c r="G9" i="27" s="1"/>
  <c r="D12" i="27"/>
  <c r="G12" i="27" s="1"/>
  <c r="D15" i="27"/>
  <c r="G15" i="27" s="1"/>
  <c r="D7" i="27"/>
  <c r="G7" i="27" s="1"/>
  <c r="D10" i="27"/>
  <c r="G10" i="27" s="1"/>
  <c r="D13" i="27"/>
  <c r="G13" i="27" s="1"/>
  <c r="C32" i="27" l="1"/>
  <c r="D31" i="27"/>
  <c r="B23" i="27"/>
  <c r="B24" i="27" s="1"/>
  <c r="B25" i="27" s="1"/>
  <c r="B26" i="27" s="1"/>
  <c r="B27" i="27" s="1"/>
  <c r="B28" i="27" s="1"/>
  <c r="B29" i="27" s="1"/>
  <c r="B30" i="27" s="1"/>
  <c r="B31" i="27" s="1"/>
  <c r="B32" i="27" s="1"/>
  <c r="B33" i="27" s="1"/>
  <c r="B34" i="27" s="1"/>
  <c r="C33" i="27" l="1"/>
  <c r="D32" i="27"/>
  <c r="C34" i="27" l="1"/>
  <c r="D33" i="27"/>
  <c r="D34" i="27" l="1"/>
  <c r="C35" i="27"/>
  <c r="D35" i="27" s="1"/>
</calcChain>
</file>

<file path=xl/comments1.xml><?xml version="1.0" encoding="utf-8"?>
<comments xmlns="http://schemas.openxmlformats.org/spreadsheetml/2006/main">
  <authors>
    <author>Bill DeOreo</author>
  </authors>
  <commentList>
    <comment ref="C2" authorId="0">
      <text>
        <r>
          <rPr>
            <b/>
            <sz val="8"/>
            <color indexed="81"/>
            <rFont val="Tahoma"/>
            <family val="2"/>
          </rPr>
          <t>Bill DeOreo:</t>
        </r>
        <r>
          <rPr>
            <sz val="8"/>
            <color indexed="81"/>
            <rFont val="Tahoma"/>
            <family val="2"/>
          </rPr>
          <t xml:space="preserve">
This sould be 16.5 for the standard plasic catch can  from Cal St.
</t>
        </r>
      </text>
    </comment>
  </commentList>
</comments>
</file>

<file path=xl/sharedStrings.xml><?xml version="1.0" encoding="utf-8"?>
<sst xmlns="http://schemas.openxmlformats.org/spreadsheetml/2006/main" count="593" uniqueCount="240">
  <si>
    <t>Zone</t>
  </si>
  <si>
    <t>Plant Type</t>
  </si>
  <si>
    <t>Week</t>
  </si>
  <si>
    <t>Cool season grass</t>
  </si>
  <si>
    <t>Warm season grass</t>
  </si>
  <si>
    <t>inches</t>
  </si>
  <si>
    <t>Irrigated Area</t>
  </si>
  <si>
    <r>
      <t>K</t>
    </r>
    <r>
      <rPr>
        <b/>
        <vertAlign val="subscript"/>
        <sz val="12"/>
        <rFont val="Arial"/>
        <family val="2"/>
      </rPr>
      <t>c</t>
    </r>
  </si>
  <si>
    <t>Low water use plants</t>
  </si>
  <si>
    <t>Moderate water use plants</t>
  </si>
  <si>
    <t>Line</t>
  </si>
  <si>
    <t>Jan</t>
  </si>
  <si>
    <t>Feb</t>
  </si>
  <si>
    <t>Mo.</t>
  </si>
  <si>
    <t>April</t>
  </si>
  <si>
    <t>March</t>
  </si>
  <si>
    <t>MaY</t>
  </si>
  <si>
    <t>June</t>
  </si>
  <si>
    <t>July</t>
  </si>
  <si>
    <t>August</t>
  </si>
  <si>
    <t>Sept</t>
  </si>
  <si>
    <t>Oct</t>
  </si>
  <si>
    <t>Nov</t>
  </si>
  <si>
    <t>Dec</t>
  </si>
  <si>
    <t>Month</t>
  </si>
  <si>
    <t>January</t>
  </si>
  <si>
    <t>February</t>
  </si>
  <si>
    <t>May</t>
  </si>
  <si>
    <t>September</t>
  </si>
  <si>
    <t>October</t>
  </si>
  <si>
    <t>November</t>
  </si>
  <si>
    <t>December</t>
  </si>
  <si>
    <t>week</t>
  </si>
  <si>
    <t>Eff</t>
  </si>
  <si>
    <t>Precip</t>
  </si>
  <si>
    <t>max week</t>
  </si>
  <si>
    <t>ETo</t>
  </si>
  <si>
    <t>mon</t>
  </si>
  <si>
    <t>% Max</t>
  </si>
  <si>
    <t>Total</t>
  </si>
  <si>
    <t>Minutes per Cycle</t>
  </si>
  <si>
    <t>Weekly Run Time</t>
  </si>
  <si>
    <t>Days per Week</t>
  </si>
  <si>
    <t>Cycles per Day</t>
  </si>
  <si>
    <t>Graph 1</t>
  </si>
  <si>
    <t>Worksheet for Setting Maximum Week Program</t>
  </si>
  <si>
    <t>Address</t>
  </si>
  <si>
    <t>Total Area</t>
  </si>
  <si>
    <t xml:space="preserve">Flow Rate </t>
  </si>
  <si>
    <t xml:space="preserve">Run Time </t>
  </si>
  <si>
    <t xml:space="preserve">Volume </t>
  </si>
  <si>
    <t>Application</t>
  </si>
  <si>
    <t>in/hr</t>
  </si>
  <si>
    <t>gpm</t>
  </si>
  <si>
    <t>min</t>
  </si>
  <si>
    <t>gal</t>
  </si>
  <si>
    <r>
      <t>K</t>
    </r>
    <r>
      <rPr>
        <b/>
        <vertAlign val="subscript"/>
        <sz val="12"/>
        <rFont val="Arial"/>
        <family val="2"/>
      </rPr>
      <t>d</t>
    </r>
  </si>
  <si>
    <t>in</t>
  </si>
  <si>
    <r>
      <t>ET</t>
    </r>
    <r>
      <rPr>
        <vertAlign val="subscript"/>
        <sz val="10"/>
        <rFont val="Arial"/>
        <family val="2"/>
      </rPr>
      <t>o</t>
    </r>
  </si>
  <si>
    <r>
      <t>A</t>
    </r>
    <r>
      <rPr>
        <vertAlign val="subscript"/>
        <sz val="10"/>
        <rFont val="Arial"/>
        <family val="2"/>
      </rPr>
      <t>i</t>
    </r>
  </si>
  <si>
    <t>Reference Water Requirement</t>
  </si>
  <si>
    <r>
      <t>K</t>
    </r>
    <r>
      <rPr>
        <b/>
        <vertAlign val="subscript"/>
        <sz val="12"/>
        <rFont val="Arial"/>
        <family val="2"/>
      </rPr>
      <t>m</t>
    </r>
  </si>
  <si>
    <t>Σ Area =</t>
  </si>
  <si>
    <t>BASED ON FIELD MEASUREMENTS</t>
  </si>
  <si>
    <t>BASED ON PROGRAM IN CONTROLLER</t>
  </si>
  <si>
    <t xml:space="preserve">Design Area     </t>
  </si>
  <si>
    <t>Measured Area</t>
  </si>
  <si>
    <t>Flow Rate</t>
  </si>
  <si>
    <t>Program App Rate</t>
  </si>
  <si>
    <t>Run  Time</t>
  </si>
  <si>
    <t>Cyles during           period</t>
  </si>
  <si>
    <t>Days during period</t>
  </si>
  <si>
    <t>Total Run Time during period</t>
  </si>
  <si>
    <t>Total Application during period</t>
  </si>
  <si>
    <t>gphr</t>
  </si>
  <si>
    <t>gpsf/hr</t>
  </si>
  <si>
    <t>cycles</t>
  </si>
  <si>
    <t xml:space="preserve">days </t>
  </si>
  <si>
    <t>Day</t>
  </si>
  <si>
    <t>Eto</t>
  </si>
  <si>
    <t>Net ET*</t>
  </si>
  <si>
    <t xml:space="preserve">                                                                     JANUARY</t>
  </si>
  <si>
    <t>`</t>
  </si>
  <si>
    <t>FEBRUARY</t>
  </si>
  <si>
    <t>MARCH</t>
  </si>
  <si>
    <t>APRIL</t>
  </si>
  <si>
    <t>MAY</t>
  </si>
  <si>
    <t>JUNE</t>
  </si>
  <si>
    <t>JULY</t>
  </si>
  <si>
    <t>AUGUST</t>
  </si>
  <si>
    <t>SEPTEMBER</t>
  </si>
  <si>
    <t>OCTOBER</t>
  </si>
  <si>
    <t>NOVEMBER</t>
  </si>
  <si>
    <t>DECEMBER</t>
  </si>
  <si>
    <r>
      <t>ET</t>
    </r>
    <r>
      <rPr>
        <vertAlign val="subscript"/>
        <sz val="10"/>
        <rFont val="Arial"/>
        <family val="2"/>
      </rPr>
      <t>net</t>
    </r>
  </si>
  <si>
    <r>
      <t>*Net ET is the difference between Eto and effective rainfall (R</t>
    </r>
    <r>
      <rPr>
        <vertAlign val="subscript"/>
        <sz val="10"/>
        <rFont val="Arial"/>
        <family val="2"/>
      </rPr>
      <t>E</t>
    </r>
    <r>
      <rPr>
        <sz val="10"/>
        <rFont val="Arial"/>
        <family val="2"/>
      </rPr>
      <t xml:space="preserve">) which is considered to be 67% of actual rainfall.                                                                                                                                            </t>
    </r>
  </si>
  <si>
    <t>Daily ET Data Sheet</t>
  </si>
  <si>
    <t>Average Daily Indoor Consumption</t>
  </si>
  <si>
    <t>Landscape Area</t>
  </si>
  <si>
    <t>Date of Meter Reading</t>
  </si>
  <si>
    <t>Meter Reading</t>
  </si>
  <si>
    <t>Days Between Meter Reading</t>
  </si>
  <si>
    <t>Average Daily Use</t>
  </si>
  <si>
    <t>Daily Metered Use</t>
  </si>
  <si>
    <t>Outdoor Consumption</t>
  </si>
  <si>
    <t>Meter Volume</t>
  </si>
  <si>
    <t>(Inches)</t>
  </si>
  <si>
    <t xml:space="preserve">Outdoor Application </t>
  </si>
  <si>
    <t>(Gal)</t>
  </si>
  <si>
    <t>Gal</t>
  </si>
  <si>
    <t>C Factor</t>
  </si>
  <si>
    <t>ComboBox Code</t>
  </si>
  <si>
    <r>
      <t>ft</t>
    </r>
    <r>
      <rPr>
        <vertAlign val="superscript"/>
        <sz val="10"/>
        <rFont val="Arial"/>
        <family val="2"/>
      </rPr>
      <t>2</t>
    </r>
  </si>
  <si>
    <t>acre</t>
  </si>
  <si>
    <r>
      <t>yd</t>
    </r>
    <r>
      <rPr>
        <vertAlign val="superscript"/>
        <sz val="10"/>
        <rFont val="Arial"/>
        <family val="2"/>
      </rPr>
      <t>2</t>
    </r>
  </si>
  <si>
    <t>AcreFt</t>
  </si>
  <si>
    <r>
      <t>m</t>
    </r>
    <r>
      <rPr>
        <vertAlign val="superscript"/>
        <sz val="10"/>
        <rFont val="Arial"/>
        <family val="2"/>
      </rPr>
      <t>2</t>
    </r>
  </si>
  <si>
    <t>Unit code</t>
  </si>
  <si>
    <t>(in/hr)</t>
  </si>
  <si>
    <t>Weekly Run Times for Zones: (min)</t>
  </si>
  <si>
    <t>Kz</t>
  </si>
  <si>
    <t>Theo. Req.</t>
  </si>
  <si>
    <t>Bill Units</t>
  </si>
  <si>
    <t>Conv F to Gallons and SF</t>
  </si>
  <si>
    <t>GPD</t>
  </si>
  <si>
    <t>Days</t>
  </si>
  <si>
    <t>CF</t>
  </si>
  <si>
    <t>Worksheet Units</t>
  </si>
  <si>
    <t>Meter Units</t>
  </si>
  <si>
    <t>Convert to:</t>
  </si>
  <si>
    <t>http://www.cimis.water.ca.gov/cimis/dailyReport.do aquacraft:darwin</t>
  </si>
  <si>
    <t>Theoret.Req</t>
  </si>
  <si>
    <t>Ref App</t>
  </si>
  <si>
    <t>Actual App</t>
  </si>
  <si>
    <t>Actual       Application      (inches)</t>
  </si>
  <si>
    <t>Weekly Summary Data</t>
  </si>
  <si>
    <t>Cumulative Summary Data</t>
  </si>
  <si>
    <t>Run Time</t>
  </si>
  <si>
    <t>Throat Area</t>
  </si>
  <si>
    <t>SqIn</t>
  </si>
  <si>
    <t>(min)</t>
  </si>
  <si>
    <t>(ml)</t>
  </si>
  <si>
    <t>Number</t>
  </si>
  <si>
    <t>Ave</t>
  </si>
  <si>
    <t>Precip Rate</t>
  </si>
  <si>
    <t>(in/Hr)</t>
  </si>
  <si>
    <t>Where:</t>
  </si>
  <si>
    <t>Formula:</t>
  </si>
  <si>
    <t>Precip Rate = inches/hour</t>
  </si>
  <si>
    <t>Run Time = minutes</t>
  </si>
  <si>
    <t>Throat Area = 16.5 sq in (for Standard catch cans from Cal State.)</t>
  </si>
  <si>
    <t>3.66 = conversion from ml and minutes to cubic inches and hours</t>
  </si>
  <si>
    <t>Precip Rate = (CV x 3.66)/(RunTime x Throat Area)</t>
  </si>
  <si>
    <t>(count)</t>
  </si>
  <si>
    <t>CV = Ave Volume in catch cans (ml)</t>
  </si>
  <si>
    <t xml:space="preserve">The sheets are protected to help prevent accidental loss of formulae and data; cells that are yellow are the only cells that can (or should) be changed. </t>
  </si>
  <si>
    <t>Pool/Spa/Pond</t>
  </si>
  <si>
    <t>Reference Requirement (REF)</t>
  </si>
  <si>
    <t>Theoretical Irrigation Requirement</t>
  </si>
  <si>
    <t>Landscape Ratio (TIR/REF)</t>
  </si>
  <si>
    <t xml:space="preserve">October </t>
  </si>
  <si>
    <t>Percent of Annual Total</t>
  </si>
  <si>
    <t>End Of Month Water Meter Reading</t>
  </si>
  <si>
    <t>Percent of Budget</t>
  </si>
  <si>
    <t>Units?</t>
  </si>
  <si>
    <t>Cumulative Use</t>
  </si>
  <si>
    <t>Customer Name</t>
  </si>
  <si>
    <r>
      <t>R</t>
    </r>
    <r>
      <rPr>
        <vertAlign val="subscript"/>
        <sz val="10"/>
        <rFont val="Arial"/>
        <family val="2"/>
      </rPr>
      <t>L</t>
    </r>
  </si>
  <si>
    <t>Very low water use plants</t>
  </si>
  <si>
    <t>feet</t>
  </si>
  <si>
    <t xml:space="preserve">Monthly Irrigation Budget  </t>
  </si>
  <si>
    <t>Theoretical Irrigation Requirement (TIR)</t>
  </si>
  <si>
    <t>REF</t>
  </si>
  <si>
    <t>TIR</t>
  </si>
  <si>
    <t>Target Conservation Factor</t>
  </si>
  <si>
    <t>Customer Information and Site Data</t>
  </si>
  <si>
    <t>%</t>
  </si>
  <si>
    <t>The yellow tab sheets require user input.</t>
  </si>
  <si>
    <t>Data Entry</t>
  </si>
  <si>
    <t>The remaining cells on this sheet are calculated elsewhere and provided here as summaries.</t>
  </si>
  <si>
    <t>Table 1:</t>
  </si>
  <si>
    <t>EMWD Avg</t>
  </si>
  <si>
    <t>Species</t>
  </si>
  <si>
    <t>Density</t>
  </si>
  <si>
    <t>Efficiency</t>
  </si>
  <si>
    <t>Select Plant Type</t>
  </si>
  <si>
    <t>Combined Factor</t>
  </si>
  <si>
    <t>Summary Information</t>
  </si>
  <si>
    <t>The appropriate species factors, densities and irrigation efficiencies will be automatically used to determine the annual water requirement for each zone.</t>
  </si>
  <si>
    <t>Theoretical Irrigation Req (TIR)</t>
  </si>
  <si>
    <t>Water Use Summary for Design</t>
  </si>
  <si>
    <t>John Doe</t>
  </si>
  <si>
    <t>1111 Main Street</t>
  </si>
  <si>
    <t>ETo Application Rate</t>
  </si>
  <si>
    <t xml:space="preserve"> TIR Calculation Table</t>
  </si>
  <si>
    <t>Irrigated  Area</t>
  </si>
  <si>
    <t>Dropdown list</t>
  </si>
  <si>
    <t>SF</t>
  </si>
  <si>
    <t>BU</t>
  </si>
  <si>
    <t>(FT)</t>
  </si>
  <si>
    <t>(CF)</t>
  </si>
  <si>
    <t>Budget (CF)</t>
  </si>
  <si>
    <t>Actual (CF)</t>
  </si>
  <si>
    <t>MicroClimate</t>
  </si>
  <si>
    <t>Actual Amount Used (CF)</t>
  </si>
  <si>
    <t xml:space="preserve">INSTRUCTIONS FOR USE OF LANDSCAPE BUDGET WORKSHEET </t>
  </si>
  <si>
    <t>General Instructions</t>
  </si>
  <si>
    <r>
      <t>Go to the</t>
    </r>
    <r>
      <rPr>
        <b/>
        <sz val="11"/>
        <rFont val="Arial"/>
        <family val="2"/>
      </rPr>
      <t xml:space="preserve"> Monthly ETo</t>
    </r>
    <r>
      <rPr>
        <sz val="11"/>
        <rFont val="Arial"/>
        <family val="2"/>
      </rPr>
      <t xml:space="preserve"> worksheet.</t>
    </r>
  </si>
  <si>
    <r>
      <t xml:space="preserve">Go to the </t>
    </r>
    <r>
      <rPr>
        <b/>
        <sz val="11"/>
        <rFont val="Arial"/>
        <family val="2"/>
      </rPr>
      <t>SiteInfo</t>
    </r>
    <r>
      <rPr>
        <sz val="11"/>
        <rFont val="Arial"/>
        <family val="2"/>
      </rPr>
      <t xml:space="preserve"> worksheet.</t>
    </r>
  </si>
  <si>
    <r>
      <t>Go to the</t>
    </r>
    <r>
      <rPr>
        <b/>
        <sz val="11"/>
        <rFont val="Arial"/>
        <family val="2"/>
      </rPr>
      <t xml:space="preserve"> DesignTable</t>
    </r>
    <r>
      <rPr>
        <sz val="11"/>
        <rFont val="Arial"/>
        <family val="2"/>
      </rPr>
      <t xml:space="preserve"> worksheet; it contains two tables.</t>
    </r>
  </si>
  <si>
    <t>Cells requiring user input are also shaded in yellow.</t>
  </si>
  <si>
    <t xml:space="preserve"> Local ETo (in Inches)</t>
  </si>
  <si>
    <t>(IN)</t>
  </si>
  <si>
    <r>
      <t>Note: The Landscape Ratio (R</t>
    </r>
    <r>
      <rPr>
        <vertAlign val="subscript"/>
        <sz val="9"/>
        <rFont val="Arial"/>
        <family val="2"/>
      </rPr>
      <t>L</t>
    </r>
    <r>
      <rPr>
        <sz val="10"/>
        <rFont val="Arial"/>
        <family val="2"/>
      </rPr>
      <t xml:space="preserve">) must not exceed Target Conservation Factor </t>
    </r>
  </si>
  <si>
    <t>in order to comply with the water budget.</t>
  </si>
  <si>
    <t>(SF)</t>
  </si>
  <si>
    <t>(CF/YR)</t>
  </si>
  <si>
    <t>FT</t>
  </si>
  <si>
    <r>
      <t>ET</t>
    </r>
    <r>
      <rPr>
        <b/>
        <vertAlign val="subscript"/>
        <sz val="12"/>
        <rFont val="Arial"/>
        <family val="2"/>
      </rPr>
      <t>o</t>
    </r>
    <r>
      <rPr>
        <b/>
        <sz val="12"/>
        <rFont val="Arial"/>
        <family val="2"/>
      </rPr>
      <t xml:space="preserve"> Source</t>
    </r>
  </si>
  <si>
    <r>
      <t>ET</t>
    </r>
    <r>
      <rPr>
        <b/>
        <vertAlign val="subscript"/>
        <sz val="10"/>
        <rFont val="Arial"/>
        <family val="2"/>
      </rPr>
      <t>o</t>
    </r>
    <r>
      <rPr>
        <b/>
        <sz val="10"/>
        <rFont val="Arial"/>
        <family val="2"/>
      </rPr>
      <t xml:space="preserve"> for Cool Season Turf Grass</t>
    </r>
  </si>
  <si>
    <r>
      <t>The sheet contains the current best estimate of average monthly ET</t>
    </r>
    <r>
      <rPr>
        <vertAlign val="subscript"/>
        <sz val="11"/>
        <rFont val="Arial"/>
        <family val="2"/>
      </rPr>
      <t>o</t>
    </r>
    <r>
      <rPr>
        <sz val="11"/>
        <rFont val="Arial"/>
        <family val="2"/>
      </rPr>
      <t xml:space="preserve"> for EMWD. It will be updated by the District if necessary.</t>
    </r>
  </si>
  <si>
    <r>
      <t>The graph below the table contains the ET</t>
    </r>
    <r>
      <rPr>
        <vertAlign val="subscript"/>
        <sz val="11"/>
        <rFont val="Arial"/>
        <family val="2"/>
      </rPr>
      <t>o</t>
    </r>
    <r>
      <rPr>
        <sz val="11"/>
        <rFont val="Arial"/>
        <family val="2"/>
      </rPr>
      <t xml:space="preserve"> data and source name.  This graph can be copied into a design report or printed.</t>
    </r>
  </si>
  <si>
    <r>
      <t>Swimming pools are assumed to use 125% of ET</t>
    </r>
    <r>
      <rPr>
        <vertAlign val="subscript"/>
        <sz val="11"/>
        <rFont val="Arial"/>
        <family val="2"/>
      </rPr>
      <t>o</t>
    </r>
    <r>
      <rPr>
        <sz val="11"/>
        <rFont val="Arial"/>
        <family val="2"/>
      </rPr>
      <t>.</t>
    </r>
  </si>
  <si>
    <t>a</t>
  </si>
  <si>
    <t>b</t>
  </si>
  <si>
    <t>c</t>
  </si>
  <si>
    <t>d</t>
  </si>
  <si>
    <t>e</t>
  </si>
  <si>
    <t>Enter the Irrigated Area, in square feet.</t>
  </si>
  <si>
    <t xml:space="preserve">Choose the Plant Type from the plant dropdown list. To select from the list click the yellow cell and an arrow will appear on the right hand side of the cell. Click on the arrow and scroll through the list to select the plant type. </t>
  </si>
  <si>
    <r>
      <t xml:space="preserve">In the table </t>
    </r>
    <r>
      <rPr>
        <i/>
        <sz val="11"/>
        <rFont val="Arial"/>
        <family val="2"/>
      </rPr>
      <t xml:space="preserve">Water Use Summary for Design </t>
    </r>
    <r>
      <rPr>
        <sz val="11"/>
        <rFont val="Arial"/>
        <family val="2"/>
      </rPr>
      <t>compare the Landscape Ratio to the Target Conservation Factor.  If the Landscape Ratio is less than or equal to the Target Conservation Factor then the landscape meets the water budget goal.</t>
    </r>
  </si>
  <si>
    <t>Enter the name and address of the site and the target conservation factor. The target conservation factor should be 60% or less.</t>
  </si>
  <si>
    <t>Spray zones  (turf) are assumed to have an irrigation efficiency of 71% and drip zones (shrubs etc.) are assumed to have an efficiency of 90%.</t>
  </si>
  <si>
    <r>
      <t xml:space="preserve">Enter the information for each Zone into the </t>
    </r>
    <r>
      <rPr>
        <i/>
        <sz val="11"/>
        <rFont val="Arial"/>
        <family val="2"/>
      </rPr>
      <t>TIR Calculation Table</t>
    </r>
    <r>
      <rPr>
        <sz val="11"/>
        <rFont val="Arial"/>
        <family val="2"/>
      </rPr>
      <t>.</t>
    </r>
  </si>
  <si>
    <r>
      <t xml:space="preserve">At the end of every month, beginning in December, enter your water meter reading into the yellow cells in the </t>
    </r>
    <r>
      <rPr>
        <b/>
        <sz val="11"/>
        <rFont val="Arial"/>
        <family val="2"/>
      </rPr>
      <t>Tracking</t>
    </r>
    <r>
      <rPr>
        <sz val="11"/>
        <rFont val="Arial"/>
        <family val="2"/>
      </rPr>
      <t xml:space="preserve"> worksheet.  The graphs and tables will automatically update the monthly and cumulative water use for the site in comparison to the water budget. (At the beginning of the year erase the old readings and save the worksheet with the current year name).</t>
    </r>
  </si>
  <si>
    <t>Actual (BU)</t>
  </si>
  <si>
    <t>Monthly Water Budget Tracking Sheet (for dedicated irrigation meter, or corrected for indoor use)</t>
  </si>
  <si>
    <t>Total (BU)</t>
  </si>
  <si>
    <t>TYPICAL OLDER DIAL TYPE WATER METER</t>
  </si>
  <si>
    <t>TYPICAL NEW DIGITAL WATER 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</si>
</sst>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_(* #,##0_);_(* \(#,##0\);_(* &quot;-&quot;??_);_(@_)"/>
    <numFmt numFmtId="166" formatCode="_(* #,##0.000_);_(* \(#,##0.000\);_(* &quot;-&quot;??_);_(@_)"/>
    <numFmt numFmtId="167" formatCode="mm/dd/yy"/>
    <numFmt numFmtId="168" formatCode="m/d/yy"/>
    <numFmt numFmtId="169" formatCode="0.0%"/>
    <numFmt numFmtId="170" formatCode="0.000"/>
  </numFmts>
  <fonts count="25" x14ac:knownFonts="1">
    <font>
      <sz val="10"/>
      <name val="Arial"/>
    </font>
    <font>
      <sz val="10"/>
      <name val="Arial"/>
      <family val="2"/>
    </font>
    <font>
      <b/>
      <sz val="10"/>
      <name val="Arial"/>
      <family val="2"/>
    </font>
    <font>
      <b/>
      <i/>
      <sz val="10"/>
      <name val="Arial"/>
      <family val="2"/>
    </font>
    <font>
      <u/>
      <sz val="10"/>
      <color indexed="12"/>
      <name val="Arial"/>
      <family val="2"/>
    </font>
    <font>
      <b/>
      <sz val="14"/>
      <name val="Arial"/>
      <family val="2"/>
    </font>
    <font>
      <b/>
      <sz val="12"/>
      <name val="Arial"/>
      <family val="2"/>
    </font>
    <font>
      <b/>
      <vertAlign val="subscript"/>
      <sz val="12"/>
      <name val="Arial"/>
      <family val="2"/>
    </font>
    <font>
      <b/>
      <sz val="10"/>
      <color indexed="10"/>
      <name val="Arial"/>
      <family val="2"/>
    </font>
    <font>
      <sz val="12"/>
      <name val="Arial"/>
      <family val="2"/>
    </font>
    <font>
      <vertAlign val="subscript"/>
      <sz val="10"/>
      <name val="Arial"/>
      <family val="2"/>
    </font>
    <font>
      <vertAlign val="superscript"/>
      <sz val="10"/>
      <name val="Arial"/>
      <family val="2"/>
    </font>
    <font>
      <sz val="10"/>
      <name val="Arial"/>
      <family val="2"/>
    </font>
    <font>
      <sz val="10"/>
      <color indexed="23"/>
      <name val="Arial"/>
      <family val="2"/>
    </font>
    <font>
      <sz val="10"/>
      <color indexed="57"/>
      <name val="Arial"/>
      <family val="2"/>
    </font>
    <font>
      <sz val="10"/>
      <color indexed="14"/>
      <name val="Arial"/>
      <family val="2"/>
    </font>
    <font>
      <sz val="10"/>
      <color indexed="48"/>
      <name val="Arial"/>
      <family val="2"/>
    </font>
    <font>
      <sz val="8"/>
      <color indexed="81"/>
      <name val="Tahoma"/>
      <family val="2"/>
    </font>
    <font>
      <b/>
      <sz val="8"/>
      <color indexed="81"/>
      <name val="Tahoma"/>
      <family val="2"/>
    </font>
    <font>
      <b/>
      <sz val="11"/>
      <name val="Arial"/>
      <family val="2"/>
    </font>
    <font>
      <sz val="11"/>
      <name val="Arial"/>
      <family val="2"/>
    </font>
    <font>
      <vertAlign val="subscript"/>
      <sz val="9"/>
      <name val="Arial"/>
      <family val="2"/>
    </font>
    <font>
      <b/>
      <vertAlign val="subscript"/>
      <sz val="10"/>
      <name val="Arial"/>
      <family val="2"/>
    </font>
    <font>
      <vertAlign val="subscript"/>
      <sz val="11"/>
      <name val="Arial"/>
      <family val="2"/>
    </font>
    <font>
      <i/>
      <sz val="11"/>
      <name val="Arial"/>
      <family val="2"/>
    </font>
  </fonts>
  <fills count="1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46"/>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
      <patternFill patternType="solid">
        <fgColor rgb="FFFFFF99"/>
        <bgColor indexed="64"/>
      </patternFill>
    </fill>
  </fills>
  <borders count="59">
    <border>
      <left/>
      <right/>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358">
    <xf numFmtId="0" fontId="0" fillId="0" borderId="0" xfId="0"/>
    <xf numFmtId="0" fontId="0" fillId="0" borderId="0" xfId="0" applyAlignment="1">
      <alignment horizontal="center"/>
    </xf>
    <xf numFmtId="0" fontId="0" fillId="0" borderId="0" xfId="0" applyBorder="1"/>
    <xf numFmtId="0" fontId="0" fillId="3" borderId="0" xfId="0" applyFill="1"/>
    <xf numFmtId="2" fontId="2" fillId="2" borderId="5" xfId="0" applyNumberFormat="1" applyFont="1" applyFill="1" applyBorder="1" applyAlignment="1" applyProtection="1">
      <alignment horizontal="center" vertical="center"/>
    </xf>
    <xf numFmtId="3" fontId="2" fillId="2" borderId="5" xfId="0" applyNumberFormat="1" applyFont="1" applyFill="1" applyBorder="1" applyAlignment="1" applyProtection="1">
      <alignment horizontal="center" vertical="center"/>
    </xf>
    <xf numFmtId="0" fontId="6" fillId="2" borderId="5" xfId="0" applyFont="1" applyFill="1" applyBorder="1" applyAlignment="1" applyProtection="1">
      <alignment horizontal="left" vertical="center"/>
    </xf>
    <xf numFmtId="0" fontId="2" fillId="2" borderId="6" xfId="0" applyFont="1" applyFill="1" applyBorder="1" applyAlignment="1" applyProtection="1">
      <alignment vertical="center"/>
    </xf>
    <xf numFmtId="0" fontId="0" fillId="0" borderId="0" xfId="0" applyAlignment="1">
      <alignment wrapText="1"/>
    </xf>
    <xf numFmtId="0" fontId="0" fillId="0" borderId="5" xfId="0" applyBorder="1"/>
    <xf numFmtId="0" fontId="0" fillId="4" borderId="5" xfId="0" applyFill="1" applyBorder="1"/>
    <xf numFmtId="2" fontId="0" fillId="4" borderId="5" xfId="0" applyNumberFormat="1" applyFill="1" applyBorder="1" applyAlignment="1">
      <alignment horizontal="center"/>
    </xf>
    <xf numFmtId="0" fontId="2" fillId="4" borderId="5" xfId="0" applyFont="1" applyFill="1" applyBorder="1" applyAlignment="1">
      <alignment horizontal="center" vertical="center"/>
    </xf>
    <xf numFmtId="0" fontId="2" fillId="4" borderId="5" xfId="0" applyFont="1" applyFill="1" applyBorder="1"/>
    <xf numFmtId="0" fontId="0" fillId="4" borderId="5" xfId="0" applyFill="1" applyBorder="1" applyAlignment="1">
      <alignment horizontal="center"/>
    </xf>
    <xf numFmtId="2" fontId="0" fillId="4" borderId="5" xfId="0" applyNumberFormat="1" applyFill="1" applyBorder="1"/>
    <xf numFmtId="1" fontId="0" fillId="0" borderId="5" xfId="0" applyNumberFormat="1" applyBorder="1"/>
    <xf numFmtId="2" fontId="0" fillId="0" borderId="0" xfId="0" applyNumberFormat="1" applyFill="1"/>
    <xf numFmtId="0" fontId="0" fillId="0" borderId="14" xfId="0" applyBorder="1"/>
    <xf numFmtId="0" fontId="0" fillId="0" borderId="15" xfId="0" applyBorder="1"/>
    <xf numFmtId="0" fontId="0" fillId="4" borderId="15" xfId="0" applyFill="1" applyBorder="1"/>
    <xf numFmtId="2" fontId="0" fillId="4" borderId="15" xfId="0" applyNumberFormat="1" applyFill="1" applyBorder="1" applyAlignment="1">
      <alignment horizontal="center"/>
    </xf>
    <xf numFmtId="0" fontId="0" fillId="0" borderId="16" xfId="0" applyBorder="1"/>
    <xf numFmtId="0" fontId="0" fillId="4" borderId="6" xfId="0" applyFill="1" applyBorder="1"/>
    <xf numFmtId="0" fontId="0" fillId="5" borderId="16" xfId="0" applyFill="1" applyBorder="1"/>
    <xf numFmtId="1" fontId="0" fillId="0" borderId="6" xfId="0" applyNumberFormat="1" applyBorder="1"/>
    <xf numFmtId="0" fontId="0" fillId="4" borderId="0" xfId="0" applyFill="1" applyBorder="1"/>
    <xf numFmtId="2" fontId="0" fillId="4" borderId="12" xfId="0" applyNumberFormat="1" applyFill="1" applyBorder="1"/>
    <xf numFmtId="1" fontId="0" fillId="0" borderId="12" xfId="0" applyNumberFormat="1" applyBorder="1"/>
    <xf numFmtId="1" fontId="0" fillId="0" borderId="17" xfId="0" applyNumberFormat="1" applyBorder="1"/>
    <xf numFmtId="0" fontId="0" fillId="4" borderId="9" xfId="0" applyFill="1" applyBorder="1" applyAlignment="1">
      <alignment horizontal="center"/>
    </xf>
    <xf numFmtId="2" fontId="0" fillId="4" borderId="9" xfId="0" applyNumberFormat="1" applyFill="1" applyBorder="1"/>
    <xf numFmtId="0" fontId="0" fillId="4" borderId="18" xfId="0" applyFill="1" applyBorder="1"/>
    <xf numFmtId="2" fontId="0" fillId="4" borderId="17" xfId="0" applyNumberFormat="1" applyFill="1" applyBorder="1"/>
    <xf numFmtId="0" fontId="2" fillId="6" borderId="5" xfId="0" applyFont="1" applyFill="1" applyBorder="1"/>
    <xf numFmtId="9" fontId="0" fillId="6" borderId="5" xfId="3" applyNumberFormat="1" applyFont="1" applyFill="1" applyBorder="1"/>
    <xf numFmtId="9" fontId="0" fillId="6" borderId="12" xfId="3" applyNumberFormat="1" applyFont="1" applyFill="1" applyBorder="1"/>
    <xf numFmtId="0" fontId="2" fillId="0" borderId="0" xfId="0" applyFont="1"/>
    <xf numFmtId="1" fontId="0" fillId="2" borderId="5" xfId="0" applyNumberFormat="1" applyFill="1" applyBorder="1"/>
    <xf numFmtId="1" fontId="0" fillId="4" borderId="5" xfId="0" applyNumberFormat="1" applyFill="1" applyBorder="1" applyAlignment="1">
      <alignment horizontal="center"/>
    </xf>
    <xf numFmtId="0" fontId="0" fillId="7" borderId="5" xfId="0" applyFill="1" applyBorder="1" applyAlignment="1" applyProtection="1">
      <alignment horizontal="center"/>
      <protection locked="0"/>
    </xf>
    <xf numFmtId="164" fontId="0" fillId="4" borderId="5" xfId="0" applyNumberFormat="1" applyFill="1" applyBorder="1" applyAlignment="1">
      <alignment horizontal="center"/>
    </xf>
    <xf numFmtId="0" fontId="2" fillId="4" borderId="5" xfId="0" applyFont="1" applyFill="1" applyBorder="1" applyAlignment="1">
      <alignment horizontal="center" wrapText="1"/>
    </xf>
    <xf numFmtId="0" fontId="2" fillId="7" borderId="5" xfId="0" applyFont="1" applyFill="1" applyBorder="1" applyAlignment="1">
      <alignment horizontal="center" wrapText="1"/>
    </xf>
    <xf numFmtId="0" fontId="2" fillId="3" borderId="0" xfId="0" applyFont="1" applyFill="1" applyBorder="1" applyAlignment="1">
      <alignment horizontal="center"/>
    </xf>
    <xf numFmtId="0" fontId="2" fillId="3" borderId="0" xfId="0" applyFont="1" applyFill="1" applyBorder="1" applyAlignment="1" applyProtection="1">
      <alignment horizontal="left" vertical="center" wrapText="1"/>
    </xf>
    <xf numFmtId="9" fontId="8" fillId="3" borderId="0" xfId="3" applyFont="1" applyFill="1" applyBorder="1" applyAlignment="1">
      <alignment horizontal="center" vertical="center"/>
    </xf>
    <xf numFmtId="0" fontId="2" fillId="3" borderId="0" xfId="0" applyFont="1" applyFill="1" applyBorder="1" applyAlignment="1">
      <alignment vertical="center"/>
    </xf>
    <xf numFmtId="0" fontId="0" fillId="3" borderId="0" xfId="0" applyFill="1" applyAlignment="1">
      <alignment wrapText="1"/>
    </xf>
    <xf numFmtId="3" fontId="2" fillId="2" borderId="5" xfId="1" applyNumberFormat="1" applyFont="1" applyFill="1" applyBorder="1" applyAlignment="1">
      <alignment horizontal="center" vertical="center"/>
    </xf>
    <xf numFmtId="3" fontId="2" fillId="2" borderId="5" xfId="3"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0" fontId="2" fillId="0" borderId="5" xfId="0" applyFont="1" applyFill="1" applyBorder="1" applyAlignment="1">
      <alignment horizontal="center"/>
    </xf>
    <xf numFmtId="0" fontId="0" fillId="0" borderId="5" xfId="0" applyFill="1" applyBorder="1"/>
    <xf numFmtId="0" fontId="2" fillId="0" borderId="5" xfId="0" applyFont="1" applyFill="1" applyBorder="1" applyAlignment="1">
      <alignment horizontal="center" vertical="center"/>
    </xf>
    <xf numFmtId="164" fontId="0" fillId="0" borderId="5" xfId="0" applyNumberFormat="1" applyFill="1" applyBorder="1"/>
    <xf numFmtId="0" fontId="2" fillId="0" borderId="5" xfId="0" applyFont="1" applyFill="1" applyBorder="1" applyAlignment="1">
      <alignment vertical="center" wrapText="1"/>
    </xf>
    <xf numFmtId="3" fontId="2" fillId="0" borderId="5" xfId="0" applyNumberFormat="1" applyFont="1" applyFill="1" applyBorder="1" applyAlignment="1">
      <alignment horizontal="center" vertical="center"/>
    </xf>
    <xf numFmtId="2" fontId="0" fillId="0" borderId="5" xfId="0" applyNumberFormat="1" applyFill="1" applyBorder="1"/>
    <xf numFmtId="0" fontId="2" fillId="0" borderId="19" xfId="0" applyFont="1" applyFill="1" applyBorder="1" applyAlignment="1">
      <alignment vertical="center" wrapText="1"/>
    </xf>
    <xf numFmtId="0" fontId="0" fillId="2" borderId="5" xfId="0" applyFill="1" applyBorder="1"/>
    <xf numFmtId="165" fontId="0" fillId="0" borderId="5" xfId="1" applyNumberFormat="1" applyFont="1" applyFill="1" applyBorder="1"/>
    <xf numFmtId="0" fontId="0" fillId="4" borderId="19" xfId="0" applyFill="1" applyBorder="1"/>
    <xf numFmtId="1" fontId="0" fillId="0" borderId="19" xfId="0" applyNumberFormat="1" applyBorder="1"/>
    <xf numFmtId="1" fontId="0" fillId="0" borderId="20" xfId="0" applyNumberFormat="1" applyBorder="1"/>
    <xf numFmtId="0" fontId="0" fillId="0" borderId="31" xfId="0" applyBorder="1"/>
    <xf numFmtId="0" fontId="6" fillId="0" borderId="5" xfId="0" applyFont="1" applyFill="1" applyBorder="1" applyAlignment="1">
      <alignment horizontal="center" textRotation="90" wrapText="1"/>
    </xf>
    <xf numFmtId="0" fontId="0" fillId="0" borderId="5" xfId="0" applyFill="1" applyBorder="1" applyAlignment="1">
      <alignment wrapText="1"/>
    </xf>
    <xf numFmtId="0" fontId="12" fillId="0" borderId="5" xfId="0" applyFont="1" applyFill="1" applyBorder="1" applyAlignment="1" applyProtection="1">
      <alignment horizontal="center" vertical="center"/>
      <protection locked="0"/>
    </xf>
    <xf numFmtId="0" fontId="6" fillId="0" borderId="0" xfId="0" applyFont="1"/>
    <xf numFmtId="0" fontId="2" fillId="0" borderId="0" xfId="0" applyFont="1" applyAlignment="1">
      <alignment wrapText="1"/>
    </xf>
    <xf numFmtId="0" fontId="2" fillId="0" borderId="0" xfId="0" applyFont="1" applyAlignment="1">
      <alignment horizontal="center" wrapText="1"/>
    </xf>
    <xf numFmtId="14" fontId="0" fillId="0" borderId="0" xfId="0" applyNumberFormat="1"/>
    <xf numFmtId="2" fontId="0" fillId="0" borderId="0" xfId="0" applyNumberFormat="1" applyAlignment="1">
      <alignment horizontal="center"/>
    </xf>
    <xf numFmtId="166" fontId="0" fillId="0" borderId="0" xfId="0" applyNumberFormat="1" applyAlignment="1"/>
    <xf numFmtId="0" fontId="0" fillId="0" borderId="0" xfId="0" applyBorder="1" applyAlignment="1">
      <alignment horizontal="center"/>
    </xf>
    <xf numFmtId="0" fontId="0" fillId="0" borderId="32" xfId="0" applyBorder="1" applyAlignment="1">
      <alignment horizontal="center"/>
    </xf>
    <xf numFmtId="0" fontId="0" fillId="0" borderId="0" xfId="0" applyFill="1" applyAlignment="1">
      <alignment textRotation="90"/>
    </xf>
    <xf numFmtId="43" fontId="0" fillId="0" borderId="0" xfId="0" applyNumberFormat="1"/>
    <xf numFmtId="0" fontId="0" fillId="0" borderId="0" xfId="0" applyFill="1" applyAlignment="1">
      <alignment horizontal="center" vertical="center" textRotation="90"/>
    </xf>
    <xf numFmtId="0" fontId="0" fillId="0" borderId="0" xfId="0" applyFill="1" applyAlignment="1"/>
    <xf numFmtId="0" fontId="3" fillId="0" borderId="0" xfId="0" applyFont="1" applyBorder="1"/>
    <xf numFmtId="0" fontId="2" fillId="0" borderId="0" xfId="0" applyFont="1" applyBorder="1"/>
    <xf numFmtId="0" fontId="2" fillId="0" borderId="0" xfId="0" applyFont="1" applyBorder="1" applyAlignment="1">
      <alignment horizontal="left"/>
    </xf>
    <xf numFmtId="43" fontId="2" fillId="0" borderId="0" xfId="1" applyNumberFormat="1" applyFont="1"/>
    <xf numFmtId="0" fontId="2" fillId="0" borderId="0" xfId="0" applyFont="1" applyAlignment="1">
      <alignment horizontal="left" wrapText="1"/>
    </xf>
    <xf numFmtId="0" fontId="0" fillId="0" borderId="0" xfId="0" applyBorder="1" applyAlignment="1">
      <alignment horizontal="left"/>
    </xf>
    <xf numFmtId="0" fontId="2" fillId="0" borderId="33" xfId="0" applyFont="1" applyBorder="1" applyAlignment="1">
      <alignment horizontal="center" wrapText="1"/>
    </xf>
    <xf numFmtId="0" fontId="2" fillId="0" borderId="34" xfId="0" applyFont="1" applyBorder="1" applyAlignment="1">
      <alignment horizontal="center" wrapText="1"/>
    </xf>
    <xf numFmtId="0" fontId="2" fillId="0" borderId="35" xfId="0" applyFont="1" applyBorder="1" applyAlignment="1">
      <alignment horizontal="center" wrapText="1"/>
    </xf>
    <xf numFmtId="14" fontId="0" fillId="0" borderId="0" xfId="0" applyNumberFormat="1" applyBorder="1"/>
    <xf numFmtId="164" fontId="0" fillId="0" borderId="0" xfId="0" applyNumberFormat="1" applyBorder="1" applyAlignment="1">
      <alignment horizontal="center"/>
    </xf>
    <xf numFmtId="164" fontId="0" fillId="0" borderId="0" xfId="0" applyNumberFormat="1" applyBorder="1" applyAlignment="1" applyProtection="1">
      <alignment horizontal="center"/>
    </xf>
    <xf numFmtId="166" fontId="0" fillId="0" borderId="36" xfId="0" applyNumberFormat="1" applyBorder="1"/>
    <xf numFmtId="3" fontId="0" fillId="0" borderId="37" xfId="0" applyNumberFormat="1" applyBorder="1" applyAlignment="1">
      <alignment horizontal="center"/>
    </xf>
    <xf numFmtId="1" fontId="0" fillId="0" borderId="37" xfId="0" applyNumberFormat="1" applyBorder="1" applyAlignment="1">
      <alignment horizontal="center"/>
    </xf>
    <xf numFmtId="2" fontId="0" fillId="0" borderId="22" xfId="0" applyNumberFormat="1" applyBorder="1" applyAlignment="1">
      <alignment horizontal="center"/>
    </xf>
    <xf numFmtId="3" fontId="0" fillId="0" borderId="0" xfId="0" applyNumberFormat="1" applyBorder="1" applyAlignment="1">
      <alignment horizontal="center"/>
    </xf>
    <xf numFmtId="1" fontId="0" fillId="0" borderId="0" xfId="0" applyNumberFormat="1" applyBorder="1" applyAlignment="1">
      <alignment horizontal="center"/>
    </xf>
    <xf numFmtId="2" fontId="0" fillId="0" borderId="36" xfId="0" applyNumberFormat="1" applyBorder="1" applyAlignment="1">
      <alignment horizontal="center"/>
    </xf>
    <xf numFmtId="3" fontId="0" fillId="0" borderId="32" xfId="0" applyNumberFormat="1" applyBorder="1" applyAlignment="1">
      <alignment horizontal="center"/>
    </xf>
    <xf numFmtId="1" fontId="0" fillId="0" borderId="32" xfId="0" applyNumberFormat="1" applyBorder="1" applyAlignment="1">
      <alignment horizontal="center"/>
    </xf>
    <xf numFmtId="2" fontId="0" fillId="0" borderId="38" xfId="0" applyNumberFormat="1" applyBorder="1" applyAlignment="1">
      <alignment horizontal="center"/>
    </xf>
    <xf numFmtId="2" fontId="0" fillId="0" borderId="0" xfId="0" applyNumberFormat="1"/>
    <xf numFmtId="14" fontId="0" fillId="0" borderId="32" xfId="0" applyNumberFormat="1" applyBorder="1"/>
    <xf numFmtId="0" fontId="2" fillId="0" borderId="5" xfId="0" applyFont="1" applyBorder="1" applyAlignment="1">
      <alignment horizontal="left" wrapText="1"/>
    </xf>
    <xf numFmtId="0" fontId="2" fillId="0" borderId="5" xfId="0" applyFont="1" applyBorder="1" applyAlignment="1" applyProtection="1">
      <alignment horizontal="right"/>
      <protection locked="0"/>
    </xf>
    <xf numFmtId="0" fontId="2" fillId="0" borderId="5" xfId="0" applyFont="1" applyBorder="1"/>
    <xf numFmtId="0" fontId="2" fillId="0" borderId="37" xfId="0" applyFont="1" applyBorder="1" applyAlignment="1">
      <alignment horizontal="center" wrapText="1"/>
    </xf>
    <xf numFmtId="0" fontId="2" fillId="0" borderId="0"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center"/>
    </xf>
    <xf numFmtId="165" fontId="2" fillId="0" borderId="5" xfId="1" applyNumberFormat="1" applyFont="1" applyBorder="1" applyAlignment="1" applyProtection="1">
      <alignment horizontal="left"/>
    </xf>
    <xf numFmtId="0" fontId="2" fillId="0" borderId="5" xfId="0" applyFont="1" applyFill="1" applyBorder="1" applyAlignment="1">
      <alignment textRotation="90" wrapText="1"/>
    </xf>
    <xf numFmtId="0" fontId="12" fillId="7" borderId="5" xfId="0" applyFont="1" applyFill="1" applyBorder="1" applyAlignment="1" applyProtection="1">
      <alignment horizontal="center" vertical="center"/>
      <protection locked="0"/>
    </xf>
    <xf numFmtId="0" fontId="0" fillId="7" borderId="5" xfId="0" applyFill="1" applyBorder="1" applyProtection="1">
      <protection locked="0"/>
    </xf>
    <xf numFmtId="0" fontId="2" fillId="7" borderId="5" xfId="0" applyFont="1" applyFill="1" applyBorder="1" applyAlignment="1" applyProtection="1">
      <alignment horizontal="center" vertical="center"/>
      <protection locked="0"/>
    </xf>
    <xf numFmtId="164" fontId="0" fillId="7" borderId="5" xfId="0" applyNumberFormat="1" applyFill="1" applyBorder="1" applyProtection="1">
      <protection locked="0"/>
    </xf>
    <xf numFmtId="0" fontId="0" fillId="0" borderId="39" xfId="0" applyBorder="1"/>
    <xf numFmtId="0" fontId="0" fillId="0" borderId="40" xfId="0" applyBorder="1"/>
    <xf numFmtId="2" fontId="0" fillId="0" borderId="0" xfId="0" applyNumberFormat="1" applyBorder="1" applyAlignment="1">
      <alignment horizontal="center"/>
    </xf>
    <xf numFmtId="0" fontId="0" fillId="0" borderId="2" xfId="0" applyBorder="1"/>
    <xf numFmtId="0" fontId="0" fillId="0" borderId="13" xfId="0" applyBorder="1"/>
    <xf numFmtId="0" fontId="0" fillId="0" borderId="13" xfId="0" applyFill="1" applyBorder="1"/>
    <xf numFmtId="0" fontId="0" fillId="0" borderId="11" xfId="0" applyFill="1" applyBorder="1"/>
    <xf numFmtId="0" fontId="0" fillId="0" borderId="41" xfId="0" applyFill="1" applyBorder="1"/>
    <xf numFmtId="0" fontId="0" fillId="0" borderId="4" xfId="0" applyFill="1" applyBorder="1"/>
    <xf numFmtId="0" fontId="0" fillId="0" borderId="11" xfId="0" applyBorder="1"/>
    <xf numFmtId="0" fontId="0" fillId="0" borderId="4" xfId="0" applyBorder="1"/>
    <xf numFmtId="0" fontId="0" fillId="0" borderId="19" xfId="0" applyBorder="1"/>
    <xf numFmtId="0" fontId="6" fillId="2" borderId="30" xfId="0" applyFont="1" applyFill="1" applyBorder="1" applyAlignment="1">
      <alignment horizontal="center" wrapText="1"/>
    </xf>
    <xf numFmtId="0" fontId="2" fillId="2" borderId="30" xfId="0" applyFont="1" applyFill="1" applyBorder="1" applyAlignment="1">
      <alignment horizontal="center" wrapText="1"/>
    </xf>
    <xf numFmtId="0" fontId="9" fillId="2" borderId="5" xfId="0" applyFont="1" applyFill="1" applyBorder="1" applyAlignment="1">
      <alignment horizontal="center" wrapText="1"/>
    </xf>
    <xf numFmtId="0" fontId="0" fillId="0" borderId="28" xfId="0" applyBorder="1" applyAlignment="1">
      <alignment wrapText="1"/>
    </xf>
    <xf numFmtId="0" fontId="0" fillId="0" borderId="29" xfId="0" applyBorder="1" applyAlignment="1">
      <alignment wrapText="1"/>
    </xf>
    <xf numFmtId="0" fontId="2" fillId="2" borderId="5" xfId="0" applyFont="1" applyFill="1" applyBorder="1"/>
    <xf numFmtId="0" fontId="2" fillId="0" borderId="5" xfId="0" applyFont="1" applyBorder="1" applyAlignment="1" applyProtection="1">
      <alignment horizontal="right"/>
    </xf>
    <xf numFmtId="0" fontId="2" fillId="0" borderId="21" xfId="0" applyFont="1" applyBorder="1" applyAlignment="1">
      <alignment horizontal="center"/>
    </xf>
    <xf numFmtId="0" fontId="2" fillId="0" borderId="37"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3" xfId="0" applyFont="1" applyBorder="1" applyAlignment="1">
      <alignment horizontal="center" wrapText="1"/>
    </xf>
    <xf numFmtId="0" fontId="2" fillId="0" borderId="44" xfId="0" applyFont="1" applyBorder="1" applyAlignment="1">
      <alignment horizontal="center" wrapText="1"/>
    </xf>
    <xf numFmtId="0" fontId="13" fillId="0" borderId="5" xfId="0" applyFont="1" applyBorder="1" applyAlignment="1">
      <alignment horizontal="center"/>
    </xf>
    <xf numFmtId="0" fontId="2" fillId="0" borderId="5" xfId="0" applyFont="1" applyBorder="1" applyAlignment="1">
      <alignment wrapText="1"/>
    </xf>
    <xf numFmtId="0" fontId="4" fillId="0" borderId="41" xfId="2" applyFont="1" applyBorder="1" applyAlignment="1" applyProtection="1"/>
    <xf numFmtId="0" fontId="0" fillId="0" borderId="0" xfId="0" applyBorder="1" applyAlignment="1" applyProtection="1">
      <alignment horizontal="center"/>
      <protection locked="0"/>
    </xf>
    <xf numFmtId="0" fontId="0" fillId="0" borderId="34" xfId="0" applyBorder="1"/>
    <xf numFmtId="0" fontId="0" fillId="0" borderId="5" xfId="0" applyBorder="1" applyAlignment="1">
      <alignment horizontal="center"/>
    </xf>
    <xf numFmtId="2" fontId="0" fillId="0" borderId="5" xfId="0" applyNumberFormat="1" applyBorder="1"/>
    <xf numFmtId="2" fontId="0" fillId="0" borderId="5" xfId="0" applyNumberFormat="1" applyBorder="1" applyAlignment="1">
      <alignment horizontal="center"/>
    </xf>
    <xf numFmtId="0" fontId="0" fillId="0" borderId="15" xfId="0" applyBorder="1" applyAlignment="1">
      <alignment horizontal="center"/>
    </xf>
    <xf numFmtId="0" fontId="0" fillId="0" borderId="45" xfId="0" applyBorder="1" applyAlignment="1">
      <alignment horizontal="center"/>
    </xf>
    <xf numFmtId="0" fontId="0" fillId="0" borderId="6" xfId="0" applyBorder="1" applyAlignment="1">
      <alignment horizontal="center"/>
    </xf>
    <xf numFmtId="2" fontId="0" fillId="0" borderId="6" xfId="0" applyNumberFormat="1" applyBorder="1" applyAlignment="1">
      <alignment horizontal="center"/>
    </xf>
    <xf numFmtId="0" fontId="0" fillId="0" borderId="12" xfId="0" applyBorder="1"/>
    <xf numFmtId="0" fontId="0" fillId="0" borderId="17" xfId="0" applyBorder="1"/>
    <xf numFmtId="0" fontId="14" fillId="0" borderId="16" xfId="0" applyFont="1" applyBorder="1"/>
    <xf numFmtId="0" fontId="15" fillId="0" borderId="16" xfId="0" applyFont="1" applyBorder="1"/>
    <xf numFmtId="0" fontId="16" fillId="0" borderId="18" xfId="0" applyFont="1" applyFill="1" applyBorder="1"/>
    <xf numFmtId="0" fontId="2" fillId="0" borderId="35" xfId="0" applyFont="1" applyBorder="1"/>
    <xf numFmtId="0" fontId="2" fillId="0" borderId="21" xfId="0" applyFont="1" applyBorder="1"/>
    <xf numFmtId="0" fontId="0" fillId="0" borderId="37" xfId="0" applyBorder="1"/>
    <xf numFmtId="0" fontId="0" fillId="0" borderId="22" xfId="0" applyBorder="1"/>
    <xf numFmtId="0" fontId="2" fillId="0" borderId="14" xfId="0" applyFont="1" applyFill="1" applyBorder="1" applyAlignment="1">
      <alignment wrapText="1"/>
    </xf>
    <xf numFmtId="14" fontId="0" fillId="0" borderId="16" xfId="0" applyNumberFormat="1" applyFill="1" applyBorder="1"/>
    <xf numFmtId="0" fontId="0" fillId="0" borderId="6" xfId="0" applyFill="1" applyBorder="1"/>
    <xf numFmtId="2" fontId="0" fillId="0" borderId="6" xfId="0" applyNumberFormat="1" applyFill="1" applyBorder="1"/>
    <xf numFmtId="0" fontId="15" fillId="0" borderId="16" xfId="0" applyFont="1" applyFill="1" applyBorder="1"/>
    <xf numFmtId="2" fontId="0" fillId="0" borderId="6" xfId="0" applyNumberFormat="1" applyBorder="1"/>
    <xf numFmtId="2" fontId="12" fillId="0" borderId="0" xfId="0" applyNumberFormat="1" applyFont="1" applyBorder="1" applyAlignment="1" applyProtection="1">
      <alignment horizontal="center" wrapText="1"/>
      <protection locked="0"/>
    </xf>
    <xf numFmtId="2" fontId="0" fillId="0" borderId="0" xfId="0" applyNumberFormat="1" applyBorder="1" applyAlignment="1" applyProtection="1">
      <alignment horizontal="center"/>
      <protection locked="0"/>
    </xf>
    <xf numFmtId="0" fontId="0" fillId="0" borderId="0" xfId="0" applyBorder="1" applyProtection="1">
      <protection locked="0"/>
    </xf>
    <xf numFmtId="167" fontId="0" fillId="7" borderId="5" xfId="0" applyNumberFormat="1" applyFill="1" applyBorder="1" applyProtection="1">
      <protection locked="0"/>
    </xf>
    <xf numFmtId="165" fontId="0" fillId="7" borderId="5" xfId="1" applyNumberFormat="1" applyFont="1" applyFill="1" applyBorder="1" applyAlignment="1" applyProtection="1">
      <alignment horizontal="center"/>
      <protection locked="0"/>
    </xf>
    <xf numFmtId="168" fontId="0" fillId="7" borderId="5" xfId="0" applyNumberFormat="1" applyFill="1" applyBorder="1" applyAlignment="1" applyProtection="1">
      <alignment horizontal="center"/>
      <protection locked="0"/>
    </xf>
    <xf numFmtId="14" fontId="0" fillId="7" borderId="5" xfId="0" applyNumberFormat="1" applyFill="1" applyBorder="1" applyAlignment="1" applyProtection="1">
      <alignment horizontal="center"/>
      <protection locked="0"/>
    </xf>
    <xf numFmtId="0" fontId="0" fillId="7" borderId="5" xfId="0" applyFill="1" applyBorder="1"/>
    <xf numFmtId="0" fontId="0" fillId="6" borderId="5" xfId="0" applyFill="1" applyBorder="1"/>
    <xf numFmtId="0" fontId="0" fillId="6" borderId="5" xfId="0" applyFill="1" applyBorder="1" applyProtection="1">
      <protection locked="0"/>
    </xf>
    <xf numFmtId="2" fontId="0" fillId="6" borderId="5" xfId="0" applyNumberFormat="1" applyFill="1" applyBorder="1"/>
    <xf numFmtId="0" fontId="0" fillId="3" borderId="0" xfId="0" applyFill="1" applyBorder="1"/>
    <xf numFmtId="0" fontId="1" fillId="2" borderId="5" xfId="0" applyFont="1" applyFill="1" applyBorder="1"/>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0" fontId="1" fillId="2" borderId="5" xfId="0" applyFont="1" applyFill="1" applyBorder="1" applyAlignment="1">
      <alignment horizontal="center" wrapText="1"/>
    </xf>
    <xf numFmtId="0" fontId="1" fillId="3" borderId="0" xfId="0" applyFont="1" applyFill="1"/>
    <xf numFmtId="0" fontId="1" fillId="0" borderId="0" xfId="0" applyFont="1"/>
    <xf numFmtId="0" fontId="1" fillId="0" borderId="5" xfId="0" applyFont="1" applyBorder="1"/>
    <xf numFmtId="0" fontId="1" fillId="0" borderId="5" xfId="0" applyFont="1" applyBorder="1" applyAlignment="1">
      <alignment wrapText="1" shrinkToFit="1"/>
    </xf>
    <xf numFmtId="0" fontId="1" fillId="0" borderId="5" xfId="0" applyFont="1" applyBorder="1" applyAlignment="1">
      <alignment wrapText="1"/>
    </xf>
    <xf numFmtId="0" fontId="0" fillId="10" borderId="5" xfId="0" applyFill="1" applyBorder="1"/>
    <xf numFmtId="169" fontId="0" fillId="0" borderId="5" xfId="3" applyNumberFormat="1" applyFont="1" applyBorder="1"/>
    <xf numFmtId="165" fontId="0" fillId="0" borderId="5" xfId="1" applyNumberFormat="1" applyFont="1" applyBorder="1"/>
    <xf numFmtId="0" fontId="0" fillId="12" borderId="0" xfId="0" applyFill="1"/>
    <xf numFmtId="0" fontId="3" fillId="12" borderId="25" xfId="0" applyFont="1" applyFill="1" applyBorder="1"/>
    <xf numFmtId="0" fontId="0" fillId="12" borderId="23" xfId="0" applyFill="1" applyBorder="1"/>
    <xf numFmtId="0" fontId="0" fillId="12" borderId="0" xfId="0" applyFill="1" applyAlignment="1">
      <alignment horizontal="center"/>
    </xf>
    <xf numFmtId="0" fontId="0" fillId="12" borderId="26" xfId="0" applyFill="1" applyBorder="1"/>
    <xf numFmtId="0" fontId="3" fillId="12" borderId="3" xfId="0" applyFont="1" applyFill="1" applyBorder="1"/>
    <xf numFmtId="2" fontId="3" fillId="12" borderId="27" xfId="0" applyNumberFormat="1" applyFont="1" applyFill="1" applyBorder="1" applyAlignment="1">
      <alignment horizontal="center"/>
    </xf>
    <xf numFmtId="0" fontId="2" fillId="12" borderId="0" xfId="0" applyFont="1" applyFill="1"/>
    <xf numFmtId="165" fontId="0" fillId="0" borderId="5" xfId="0" applyNumberFormat="1" applyBorder="1"/>
    <xf numFmtId="0" fontId="5" fillId="2" borderId="21" xfId="0" applyFont="1" applyFill="1" applyBorder="1" applyAlignment="1">
      <alignment horizontal="center"/>
    </xf>
    <xf numFmtId="0" fontId="5" fillId="2" borderId="1" xfId="0" applyFont="1" applyFill="1" applyBorder="1" applyAlignment="1">
      <alignment horizontal="center"/>
    </xf>
    <xf numFmtId="0" fontId="2" fillId="2" borderId="17" xfId="0" applyFont="1" applyFill="1" applyBorder="1" applyAlignment="1">
      <alignment vertical="center"/>
    </xf>
    <xf numFmtId="0" fontId="1" fillId="0" borderId="5" xfId="0" applyFont="1" applyFill="1" applyBorder="1"/>
    <xf numFmtId="0" fontId="2" fillId="11" borderId="48" xfId="0" applyFont="1" applyFill="1" applyBorder="1" applyAlignment="1">
      <alignment horizontal="center"/>
    </xf>
    <xf numFmtId="0" fontId="2" fillId="2" borderId="5" xfId="0" applyFont="1" applyFill="1" applyBorder="1" applyAlignment="1">
      <alignment horizontal="left" vertical="center"/>
    </xf>
    <xf numFmtId="0" fontId="2" fillId="12" borderId="15" xfId="0" applyFont="1" applyFill="1" applyBorder="1" applyAlignment="1" applyProtection="1">
      <alignment horizontal="center"/>
      <protection locked="0"/>
    </xf>
    <xf numFmtId="0" fontId="1" fillId="0" borderId="5" xfId="0" applyFont="1" applyBorder="1" applyAlignment="1">
      <alignment horizontal="center"/>
    </xf>
    <xf numFmtId="2" fontId="0" fillId="12" borderId="5" xfId="0" applyNumberFormat="1" applyFill="1" applyBorder="1" applyAlignment="1" applyProtection="1">
      <alignment horizontal="center"/>
    </xf>
    <xf numFmtId="0" fontId="0" fillId="0" borderId="0" xfId="0" applyFill="1" applyBorder="1"/>
    <xf numFmtId="4" fontId="2" fillId="2" borderId="5" xfId="3" applyNumberFormat="1" applyFont="1" applyFill="1" applyBorder="1" applyAlignment="1" applyProtection="1">
      <alignment horizontal="center" vertical="center"/>
    </xf>
    <xf numFmtId="4" fontId="2" fillId="2" borderId="5" xfId="1" applyNumberFormat="1" applyFont="1" applyFill="1" applyBorder="1" applyAlignment="1">
      <alignment horizontal="center" vertical="center"/>
    </xf>
    <xf numFmtId="0" fontId="2" fillId="2" borderId="25" xfId="0" applyFont="1" applyFill="1" applyBorder="1" applyAlignment="1">
      <alignment horizontal="center"/>
    </xf>
    <xf numFmtId="0" fontId="2" fillId="2" borderId="49" xfId="0" applyFont="1" applyFill="1" applyBorder="1" applyAlignment="1">
      <alignment horizontal="center"/>
    </xf>
    <xf numFmtId="0" fontId="2" fillId="2" borderId="23" xfId="0" applyFont="1" applyFill="1" applyBorder="1" applyAlignment="1">
      <alignment horizontal="center" vertical="center"/>
    </xf>
    <xf numFmtId="0" fontId="2" fillId="2" borderId="1" xfId="0" applyFont="1" applyFill="1" applyBorder="1" applyAlignment="1">
      <alignment horizontal="center"/>
    </xf>
    <xf numFmtId="0" fontId="2" fillId="2" borderId="42" xfId="0" applyFont="1" applyFill="1" applyBorder="1" applyAlignment="1">
      <alignment horizontal="center" vertical="center"/>
    </xf>
    <xf numFmtId="0" fontId="6" fillId="2" borderId="16" xfId="0" applyFont="1" applyFill="1" applyBorder="1" applyAlignment="1" applyProtection="1">
      <alignment horizontal="left" vertical="center"/>
    </xf>
    <xf numFmtId="0" fontId="2" fillId="2" borderId="6" xfId="0" applyFont="1" applyFill="1" applyBorder="1" applyAlignment="1">
      <alignment vertical="center"/>
    </xf>
    <xf numFmtId="165" fontId="0" fillId="0" borderId="5" xfId="0" applyNumberFormat="1" applyFill="1" applyBorder="1"/>
    <xf numFmtId="165" fontId="0" fillId="14" borderId="5" xfId="1" applyNumberFormat="1" applyFont="1" applyFill="1" applyBorder="1" applyProtection="1">
      <protection locked="0"/>
    </xf>
    <xf numFmtId="0" fontId="1" fillId="0" borderId="5" xfId="0" applyFont="1" applyBorder="1" applyAlignment="1">
      <alignment horizontal="center" wrapText="1" shrinkToFit="1"/>
    </xf>
    <xf numFmtId="0" fontId="1" fillId="7" borderId="5" xfId="0" applyFont="1" applyFill="1" applyBorder="1" applyAlignment="1" applyProtection="1">
      <alignment horizontal="center" vertical="center"/>
      <protection locked="0"/>
    </xf>
    <xf numFmtId="0" fontId="1" fillId="12" borderId="0" xfId="0" applyFont="1" applyFill="1"/>
    <xf numFmtId="0" fontId="1" fillId="0" borderId="6" xfId="0" applyFont="1" applyBorder="1" applyAlignment="1">
      <alignment wrapText="1"/>
    </xf>
    <xf numFmtId="0" fontId="0" fillId="0" borderId="1" xfId="0" applyBorder="1"/>
    <xf numFmtId="0" fontId="1" fillId="0" borderId="6" xfId="0" applyFont="1" applyBorder="1" applyAlignment="1">
      <alignment horizontal="center" wrapText="1" shrinkToFit="1"/>
    </xf>
    <xf numFmtId="0" fontId="0" fillId="10" borderId="6" xfId="0" applyFill="1" applyBorder="1"/>
    <xf numFmtId="9" fontId="0" fillId="0" borderId="6" xfId="3" applyFont="1" applyBorder="1"/>
    <xf numFmtId="0" fontId="1" fillId="0" borderId="16" xfId="0" applyFont="1" applyBorder="1"/>
    <xf numFmtId="0" fontId="1" fillId="0" borderId="18" xfId="0" applyFont="1" applyBorder="1"/>
    <xf numFmtId="2" fontId="0" fillId="0" borderId="12" xfId="0" applyNumberFormat="1" applyBorder="1"/>
    <xf numFmtId="169" fontId="0" fillId="0" borderId="12" xfId="0" applyNumberFormat="1" applyBorder="1"/>
    <xf numFmtId="165" fontId="0" fillId="0" borderId="12" xfId="1" applyNumberFormat="1" applyFont="1" applyBorder="1"/>
    <xf numFmtId="0" fontId="0" fillId="10" borderId="12" xfId="0" applyFill="1" applyBorder="1"/>
    <xf numFmtId="0" fontId="2" fillId="2" borderId="6" xfId="0" applyFont="1" applyFill="1" applyBorder="1" applyAlignment="1">
      <alignment horizontal="left" vertical="center"/>
    </xf>
    <xf numFmtId="170" fontId="0" fillId="12" borderId="0" xfId="0" applyNumberFormat="1" applyFill="1"/>
    <xf numFmtId="0" fontId="2" fillId="12" borderId="0" xfId="0" applyFont="1" applyFill="1" applyBorder="1" applyAlignment="1">
      <alignment vertical="center"/>
    </xf>
    <xf numFmtId="3" fontId="12" fillId="0" borderId="9" xfId="0" applyNumberFormat="1" applyFont="1" applyFill="1" applyBorder="1" applyAlignment="1">
      <alignment horizontal="center" vertical="center"/>
    </xf>
    <xf numFmtId="3" fontId="2" fillId="0" borderId="51" xfId="0" applyNumberFormat="1" applyFont="1" applyFill="1" applyBorder="1" applyAlignment="1">
      <alignment horizontal="center"/>
    </xf>
    <xf numFmtId="4" fontId="2" fillId="0" borderId="52" xfId="0" applyNumberFormat="1" applyFont="1" applyFill="1" applyBorder="1" applyAlignment="1">
      <alignment horizontal="center"/>
    </xf>
    <xf numFmtId="0" fontId="2" fillId="12" borderId="48" xfId="0" applyFont="1" applyFill="1" applyBorder="1" applyAlignment="1" applyProtection="1">
      <alignment horizontal="center"/>
    </xf>
    <xf numFmtId="0" fontId="2" fillId="12" borderId="5" xfId="0" applyFont="1" applyFill="1" applyBorder="1" applyAlignment="1" applyProtection="1">
      <alignment horizontal="center"/>
    </xf>
    <xf numFmtId="0" fontId="19" fillId="4" borderId="22" xfId="0" applyFont="1" applyFill="1" applyBorder="1" applyAlignment="1">
      <alignment horizontal="center"/>
    </xf>
    <xf numFmtId="0" fontId="20" fillId="3" borderId="0" xfId="0" applyFont="1" applyFill="1"/>
    <xf numFmtId="0" fontId="20" fillId="3" borderId="6" xfId="0" applyFont="1" applyFill="1" applyBorder="1" applyAlignment="1">
      <alignment horizontal="left" vertical="center" wrapText="1"/>
    </xf>
    <xf numFmtId="0" fontId="20" fillId="3" borderId="0" xfId="0" applyFont="1" applyFill="1" applyAlignment="1">
      <alignment horizontal="left" vertical="center"/>
    </xf>
    <xf numFmtId="0" fontId="19" fillId="4" borderId="24" xfId="0" applyFont="1" applyFill="1" applyBorder="1" applyAlignment="1">
      <alignment horizontal="left" vertical="center" wrapText="1"/>
    </xf>
    <xf numFmtId="0" fontId="20" fillId="3" borderId="50"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 fillId="11" borderId="55" xfId="0" applyFont="1" applyFill="1" applyBorder="1" applyAlignment="1">
      <alignment horizontal="center"/>
    </xf>
    <xf numFmtId="0" fontId="0" fillId="3" borderId="0" xfId="0" applyFill="1" applyAlignment="1">
      <alignment horizontal="center"/>
    </xf>
    <xf numFmtId="0" fontId="20" fillId="4" borderId="21" xfId="0" applyFont="1" applyFill="1" applyBorder="1" applyAlignment="1">
      <alignment horizontal="center"/>
    </xf>
    <xf numFmtId="0" fontId="20" fillId="3" borderId="16"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0" fillId="3" borderId="0" xfId="0" applyFill="1" applyAlignment="1">
      <alignment horizontal="center" wrapText="1"/>
    </xf>
    <xf numFmtId="0" fontId="1" fillId="0" borderId="30" xfId="0" applyFont="1" applyFill="1" applyBorder="1"/>
    <xf numFmtId="0" fontId="0" fillId="12" borderId="31" xfId="0" applyFill="1" applyBorder="1"/>
    <xf numFmtId="0" fontId="0" fillId="12" borderId="40" xfId="0" applyFill="1" applyBorder="1"/>
    <xf numFmtId="0" fontId="0" fillId="12" borderId="39" xfId="0" applyFill="1" applyBorder="1"/>
    <xf numFmtId="0" fontId="0" fillId="12" borderId="2" xfId="0" applyFill="1" applyBorder="1"/>
    <xf numFmtId="0" fontId="0" fillId="12" borderId="0" xfId="0" applyFill="1" applyBorder="1"/>
    <xf numFmtId="0" fontId="0" fillId="12" borderId="13" xfId="0" applyFill="1" applyBorder="1"/>
    <xf numFmtId="0" fontId="0" fillId="12" borderId="11" xfId="0" applyFill="1" applyBorder="1"/>
    <xf numFmtId="0" fontId="0" fillId="12" borderId="41" xfId="0" applyFill="1" applyBorder="1"/>
    <xf numFmtId="0" fontId="0" fillId="12" borderId="4" xfId="0" applyFill="1" applyBorder="1"/>
    <xf numFmtId="0" fontId="1" fillId="0" borderId="56" xfId="0" applyFont="1" applyBorder="1"/>
    <xf numFmtId="0" fontId="1" fillId="0" borderId="7" xfId="0" applyFont="1" applyFill="1" applyBorder="1"/>
    <xf numFmtId="165" fontId="0" fillId="0" borderId="9" xfId="1" applyNumberFormat="1" applyFont="1" applyBorder="1"/>
    <xf numFmtId="169" fontId="0" fillId="0" borderId="5" xfId="3" applyNumberFormat="1" applyFont="1" applyFill="1" applyBorder="1"/>
    <xf numFmtId="0" fontId="12" fillId="14" borderId="5" xfId="0" applyFont="1" applyFill="1" applyBorder="1" applyAlignment="1" applyProtection="1">
      <alignment horizontal="center" vertical="center"/>
      <protection locked="0"/>
    </xf>
    <xf numFmtId="169" fontId="2" fillId="14" borderId="5" xfId="3" applyNumberFormat="1" applyFont="1" applyFill="1" applyBorder="1" applyAlignment="1" applyProtection="1">
      <alignment horizontal="center" vertical="center"/>
      <protection locked="0"/>
    </xf>
    <xf numFmtId="169" fontId="8" fillId="2" borderId="12" xfId="3" applyNumberFormat="1" applyFont="1" applyFill="1" applyBorder="1" applyAlignment="1">
      <alignment horizontal="center" vertical="center"/>
    </xf>
    <xf numFmtId="169" fontId="0" fillId="12" borderId="5" xfId="3" applyNumberFormat="1" applyFont="1" applyFill="1" applyBorder="1"/>
    <xf numFmtId="0" fontId="19" fillId="4" borderId="25" xfId="0" applyFont="1" applyFill="1" applyBorder="1" applyAlignment="1">
      <alignment horizontal="center" wrapText="1"/>
    </xf>
    <xf numFmtId="0" fontId="20" fillId="4" borderId="46" xfId="0" applyFont="1" applyFill="1" applyBorder="1" applyAlignment="1">
      <alignment horizontal="center" wrapText="1"/>
    </xf>
    <xf numFmtId="0" fontId="2" fillId="13" borderId="39" xfId="0" applyFont="1" applyFill="1" applyBorder="1" applyAlignment="1">
      <alignment horizontal="center" vertical="center" textRotation="90"/>
    </xf>
    <xf numFmtId="0" fontId="2" fillId="13" borderId="13" xfId="0" applyFont="1" applyFill="1" applyBorder="1" applyAlignment="1">
      <alignment horizontal="center" vertical="center" textRotation="90"/>
    </xf>
    <xf numFmtId="0" fontId="2" fillId="13" borderId="4" xfId="0" applyFont="1" applyFill="1" applyBorder="1" applyAlignment="1">
      <alignment horizontal="center" vertical="center" textRotation="90"/>
    </xf>
    <xf numFmtId="0" fontId="2" fillId="12" borderId="32" xfId="0" applyFont="1" applyFill="1" applyBorder="1" applyAlignment="1">
      <alignment horizont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9" xfId="0" applyFont="1" applyFill="1" applyBorder="1" applyAlignment="1" applyProtection="1">
      <alignment horizontal="left" vertical="center" wrapText="1"/>
    </xf>
    <xf numFmtId="0" fontId="2" fillId="2" borderId="39" xfId="0" applyFont="1" applyFill="1" applyBorder="1" applyAlignment="1" applyProtection="1">
      <alignment horizontal="left" vertical="center" wrapText="1"/>
    </xf>
    <xf numFmtId="0" fontId="2" fillId="2" borderId="25"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49" xfId="0" applyFont="1" applyFill="1" applyBorder="1" applyAlignment="1">
      <alignment horizontal="left" vertical="center"/>
    </xf>
    <xf numFmtId="0" fontId="2" fillId="2" borderId="39" xfId="0" applyFont="1" applyFill="1" applyBorder="1" applyAlignment="1">
      <alignment horizontal="left" vertical="center"/>
    </xf>
    <xf numFmtId="0" fontId="2" fillId="2" borderId="25" xfId="0" applyFont="1" applyFill="1" applyBorder="1" applyAlignment="1">
      <alignment horizontal="left" vertical="center"/>
    </xf>
    <xf numFmtId="0" fontId="2" fillId="2" borderId="4" xfId="0" applyFont="1" applyFill="1" applyBorder="1" applyAlignment="1">
      <alignment horizontal="left" vertical="center"/>
    </xf>
    <xf numFmtId="0" fontId="2" fillId="2" borderId="23" xfId="0" applyFont="1" applyFill="1" applyBorder="1" applyAlignment="1" applyProtection="1">
      <alignment horizontal="left" vertical="center"/>
    </xf>
    <xf numFmtId="0" fontId="2" fillId="2" borderId="29" xfId="0" applyFont="1" applyFill="1" applyBorder="1" applyAlignment="1" applyProtection="1">
      <alignment horizontal="left" vertical="center"/>
    </xf>
    <xf numFmtId="0" fontId="6" fillId="2" borderId="14" xfId="0" applyFont="1" applyFill="1" applyBorder="1" applyAlignment="1" applyProtection="1">
      <alignment horizontal="center" vertical="center"/>
    </xf>
    <xf numFmtId="0" fontId="9" fillId="0" borderId="15" xfId="0" applyFont="1" applyBorder="1" applyAlignment="1"/>
    <xf numFmtId="0" fontId="9" fillId="0" borderId="45" xfId="0" applyFont="1" applyBorder="1" applyAlignment="1"/>
    <xf numFmtId="0" fontId="6" fillId="7" borderId="5" xfId="0" applyFont="1" applyFill="1" applyBorder="1" applyAlignment="1" applyProtection="1">
      <alignment horizontal="left" vertical="center"/>
      <protection locked="0"/>
    </xf>
    <xf numFmtId="0" fontId="6" fillId="0" borderId="5" xfId="0" applyFont="1" applyBorder="1" applyAlignment="1" applyProtection="1">
      <protection locked="0"/>
    </xf>
    <xf numFmtId="0" fontId="6" fillId="0" borderId="6" xfId="0" applyFont="1" applyBorder="1" applyAlignment="1" applyProtection="1">
      <protection locked="0"/>
    </xf>
    <xf numFmtId="0" fontId="6" fillId="2" borderId="16" xfId="0" applyFont="1" applyFill="1" applyBorder="1" applyAlignment="1" applyProtection="1">
      <alignment horizontal="center" vertical="center"/>
    </xf>
    <xf numFmtId="0" fontId="9" fillId="0" borderId="5" xfId="0" applyFont="1" applyBorder="1" applyAlignment="1"/>
    <xf numFmtId="0" fontId="9" fillId="0" borderId="6" xfId="0" applyFont="1" applyBorder="1" applyAlignment="1"/>
    <xf numFmtId="0" fontId="2" fillId="2" borderId="42" xfId="0" applyFont="1" applyFill="1" applyBorder="1" applyAlignment="1" applyProtection="1">
      <alignment horizontal="left" vertical="center" wrapText="1"/>
    </xf>
    <xf numFmtId="0" fontId="2" fillId="2" borderId="47" xfId="0" applyFont="1" applyFill="1" applyBorder="1" applyAlignment="1" applyProtection="1">
      <alignment horizontal="left" vertical="center" wrapText="1"/>
    </xf>
    <xf numFmtId="0" fontId="6" fillId="7" borderId="19" xfId="0" applyFont="1" applyFill="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5" fillId="2" borderId="19"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1" fillId="3" borderId="0" xfId="0" applyFont="1" applyFill="1" applyAlignment="1">
      <alignment horizontal="left"/>
    </xf>
    <xf numFmtId="0" fontId="1" fillId="3" borderId="0" xfId="0" applyFont="1" applyFill="1" applyAlignment="1">
      <alignment horizontal="left" vertical="center"/>
    </xf>
    <xf numFmtId="0" fontId="0" fillId="3" borderId="0" xfId="0" applyFill="1" applyAlignment="1">
      <alignment horizontal="left" vertical="center"/>
    </xf>
    <xf numFmtId="0" fontId="0" fillId="2" borderId="0" xfId="0" applyFill="1" applyAlignment="1">
      <alignment horizontal="center" vertical="center" textRotation="90"/>
    </xf>
    <xf numFmtId="0" fontId="0" fillId="0" borderId="0" xfId="0" applyAlignment="1">
      <alignment horizontal="center" vertical="center" textRotation="90"/>
    </xf>
    <xf numFmtId="0" fontId="0" fillId="6" borderId="0" xfId="0" applyFill="1" applyAlignment="1">
      <alignment textRotation="90"/>
    </xf>
    <xf numFmtId="0" fontId="0" fillId="5" borderId="0" xfId="0" applyFill="1" applyAlignment="1">
      <alignment horizontal="center" vertical="center" textRotation="90"/>
    </xf>
    <xf numFmtId="0" fontId="0" fillId="7" borderId="0" xfId="0" applyFill="1" applyAlignment="1">
      <alignment horizontal="center" vertical="center" textRotation="90"/>
    </xf>
    <xf numFmtId="0" fontId="0" fillId="4" borderId="0" xfId="0" applyFill="1" applyAlignment="1">
      <alignment horizontal="center" vertical="center" textRotation="90"/>
    </xf>
    <xf numFmtId="0" fontId="0" fillId="8" borderId="0" xfId="0" applyFill="1" applyAlignment="1">
      <alignment horizontal="center" vertical="center" textRotation="90"/>
    </xf>
    <xf numFmtId="0" fontId="0" fillId="9" borderId="0" xfId="0" applyFill="1" applyAlignment="1">
      <alignment horizontal="center" vertical="center" textRotation="90"/>
    </xf>
    <xf numFmtId="0" fontId="0" fillId="6" borderId="0" xfId="0" applyFill="1" applyAlignment="1">
      <alignment horizontal="center" vertical="center" textRotation="90"/>
    </xf>
    <xf numFmtId="0" fontId="0" fillId="2" borderId="1" xfId="0" applyFill="1" applyBorder="1" applyAlignment="1">
      <alignment horizontal="center" vertical="center" textRotation="90"/>
    </xf>
    <xf numFmtId="0" fontId="0" fillId="0" borderId="1" xfId="0" applyBorder="1" applyAlignment="1">
      <alignment horizontal="center" vertical="center" textRotation="90"/>
    </xf>
    <xf numFmtId="0" fontId="0" fillId="0" borderId="3" xfId="0" applyBorder="1" applyAlignment="1">
      <alignment horizontal="center" vertical="center" textRotation="90"/>
    </xf>
    <xf numFmtId="0" fontId="0" fillId="6" borderId="1" xfId="0" applyFill="1" applyBorder="1" applyAlignment="1">
      <alignment textRotation="90"/>
    </xf>
    <xf numFmtId="0" fontId="0" fillId="5" borderId="1" xfId="0" applyFill="1" applyBorder="1" applyAlignment="1">
      <alignment horizontal="center" vertical="center" textRotation="90"/>
    </xf>
    <xf numFmtId="0" fontId="0" fillId="7" borderId="1" xfId="0" applyFill="1" applyBorder="1" applyAlignment="1">
      <alignment horizontal="center" vertical="center" textRotation="90"/>
    </xf>
    <xf numFmtId="0" fontId="0" fillId="4" borderId="1" xfId="0" applyFill="1" applyBorder="1" applyAlignment="1">
      <alignment horizontal="center" vertical="center" textRotation="90"/>
    </xf>
    <xf numFmtId="0" fontId="0" fillId="8" borderId="1" xfId="0" applyFill="1" applyBorder="1" applyAlignment="1">
      <alignment horizontal="center" vertical="center" textRotation="90"/>
    </xf>
    <xf numFmtId="0" fontId="0" fillId="9" borderId="1" xfId="0" applyFill="1" applyBorder="1" applyAlignment="1">
      <alignment horizontal="center" vertical="center" textRotation="90"/>
    </xf>
    <xf numFmtId="0" fontId="0" fillId="6" borderId="1" xfId="0" applyFill="1" applyBorder="1" applyAlignment="1">
      <alignment horizontal="center" vertical="center" textRotation="90"/>
    </xf>
    <xf numFmtId="0" fontId="0" fillId="7" borderId="5" xfId="0" applyFill="1" applyBorder="1" applyAlignment="1">
      <alignment horizontal="center"/>
    </xf>
    <xf numFmtId="0" fontId="0" fillId="4" borderId="5" xfId="0" applyFill="1" applyBorder="1" applyAlignment="1">
      <alignment horizontal="center"/>
    </xf>
    <xf numFmtId="0" fontId="2" fillId="0" borderId="19" xfId="0" applyFont="1" applyFill="1" applyBorder="1" applyAlignment="1">
      <alignment horizontal="center" wrapText="1"/>
    </xf>
    <xf numFmtId="0" fontId="2" fillId="0" borderId="29" xfId="0" applyFont="1" applyFill="1" applyBorder="1" applyAlignment="1">
      <alignment horizontal="center" wrapText="1"/>
    </xf>
    <xf numFmtId="0" fontId="6" fillId="4" borderId="5" xfId="0" applyFont="1" applyFill="1" applyBorder="1" applyAlignment="1">
      <alignment horizontal="center"/>
    </xf>
    <xf numFmtId="0" fontId="0" fillId="5" borderId="16" xfId="0" applyFill="1" applyBorder="1" applyAlignment="1">
      <alignment horizontal="center" textRotation="90"/>
    </xf>
    <xf numFmtId="0" fontId="0" fillId="5" borderId="18" xfId="0" applyFill="1" applyBorder="1" applyAlignment="1">
      <alignment horizontal="center" textRotation="90"/>
    </xf>
    <xf numFmtId="0" fontId="2" fillId="4" borderId="5" xfId="0" applyFont="1" applyFill="1" applyBorder="1" applyAlignment="1">
      <alignment horizontal="center"/>
    </xf>
    <xf numFmtId="0" fontId="2" fillId="4" borderId="19" xfId="0" applyFont="1" applyFill="1" applyBorder="1" applyAlignment="1">
      <alignment horizontal="center"/>
    </xf>
    <xf numFmtId="0" fontId="2" fillId="4" borderId="6" xfId="0" applyFont="1" applyFill="1" applyBorder="1" applyAlignment="1">
      <alignment horizontal="center"/>
    </xf>
    <xf numFmtId="0" fontId="0" fillId="5" borderId="10" xfId="0" applyFill="1" applyBorder="1" applyAlignment="1">
      <alignment horizontal="center" textRotation="90"/>
    </xf>
    <xf numFmtId="0" fontId="0" fillId="5" borderId="7" xfId="0" applyFill="1" applyBorder="1" applyAlignment="1">
      <alignment horizontal="center" textRotation="90"/>
    </xf>
    <xf numFmtId="0" fontId="0" fillId="5" borderId="8" xfId="0" applyFill="1" applyBorder="1" applyAlignment="1">
      <alignment horizontal="center" textRotation="90"/>
    </xf>
    <xf numFmtId="0" fontId="9" fillId="11" borderId="57" xfId="0" applyFont="1" applyFill="1" applyBorder="1" applyAlignment="1">
      <alignment horizontal="center" wrapText="1"/>
    </xf>
    <xf numFmtId="0" fontId="9" fillId="11" borderId="58" xfId="0" applyFont="1" applyFill="1" applyBorder="1" applyAlignment="1">
      <alignment horizontal="center" wrapText="1"/>
    </xf>
    <xf numFmtId="0" fontId="9" fillId="11" borderId="48" xfId="0" applyFont="1" applyFill="1" applyBorder="1" applyAlignment="1">
      <alignment horizontal="center" wrapText="1"/>
    </xf>
    <xf numFmtId="0" fontId="9" fillId="11" borderId="19" xfId="0" applyFont="1" applyFill="1" applyBorder="1" applyAlignment="1">
      <alignment horizontal="center"/>
    </xf>
    <xf numFmtId="0" fontId="9" fillId="11" borderId="28" xfId="0" applyFont="1" applyFill="1" applyBorder="1" applyAlignment="1">
      <alignment horizontal="center"/>
    </xf>
    <xf numFmtId="0" fontId="9" fillId="11" borderId="29" xfId="0" applyFont="1" applyFill="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cellXfs>
  <cellStyles count="4">
    <cellStyle name="Comma" xfId="1" builtinId="3"/>
    <cellStyle name="Hyperlink" xfId="2" builtinId="8"/>
    <cellStyle name="Normal" xfId="0" builtinId="0"/>
    <cellStyle name="Percent" xfId="3" builtinId="5"/>
  </cellStyles>
  <dxfs count="10">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EDF2AE"/>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chartsheet" Target="chartsheets/sheet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1.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'Monthly ETo'!$C$1</c:f>
          <c:strCache>
            <c:ptCount val="1"/>
            <c:pt idx="0">
              <c:v>Monthly ETo: EMWD Avg</c:v>
            </c:pt>
          </c:strCache>
        </c:strRef>
      </c:tx>
      <c:layout>
        <c:manualLayout>
          <c:xMode val="edge"/>
          <c:yMode val="edge"/>
          <c:x val="0.36551418509872191"/>
          <c:y val="1.7897091722595078E-2"/>
        </c:manualLayout>
      </c:layout>
      <c:overlay val="1"/>
      <c:txPr>
        <a:bodyPr/>
        <a:lstStyle/>
        <a:p>
          <a:pPr>
            <a:defRPr sz="1600" b="1"/>
          </a:pPr>
          <a:endParaRPr lang="en-US"/>
        </a:p>
      </c:txPr>
    </c:title>
    <c:autoTitleDeleted val="0"/>
    <c:plotArea>
      <c:layout>
        <c:manualLayout>
          <c:layoutTarget val="inner"/>
          <c:xMode val="edge"/>
          <c:yMode val="edge"/>
          <c:x val="0.14038140129221161"/>
          <c:y val="0.17632263500009224"/>
          <c:w val="0.83535599287464191"/>
          <c:h val="0.61712922250032287"/>
        </c:manualLayout>
      </c:layout>
      <c:barChart>
        <c:barDir val="col"/>
        <c:grouping val="clustered"/>
        <c:varyColors val="0"/>
        <c:ser>
          <c:idx val="0"/>
          <c:order val="0"/>
          <c:tx>
            <c:strRef>
              <c:f>'Monthly ETo'!$C$3</c:f>
              <c:strCache>
                <c:ptCount val="1"/>
                <c:pt idx="0">
                  <c:v>(FT)</c:v>
                </c:pt>
              </c:strCache>
            </c:strRef>
          </c:tx>
          <c:spPr>
            <a:solidFill>
              <a:srgbClr val="9999FF"/>
            </a:solidFill>
            <a:ln w="12700">
              <a:solidFill>
                <a:srgbClr val="000000"/>
              </a:solidFill>
              <a:prstDash val="solid"/>
            </a:ln>
          </c:spPr>
          <c:invertIfNegative val="0"/>
          <c:cat>
            <c:strRef>
              <c:f>'Monthly ETo'!$B$4:$B$15</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'Monthly ETo'!$C$4:$C$15</c:f>
              <c:numCache>
                <c:formatCode>0.00</c:formatCode>
                <c:ptCount val="12"/>
                <c:pt idx="0">
                  <c:v>0.20626666666666668</c:v>
                </c:pt>
                <c:pt idx="1">
                  <c:v>0.25859166666666672</c:v>
                </c:pt>
                <c:pt idx="2">
                  <c:v>0.3420083333333333</c:v>
                </c:pt>
                <c:pt idx="3">
                  <c:v>0.46083333333333337</c:v>
                </c:pt>
                <c:pt idx="4">
                  <c:v>0.54249999999999998</c:v>
                </c:pt>
                <c:pt idx="5">
                  <c:v>0.58750000000000002</c:v>
                </c:pt>
                <c:pt idx="6">
                  <c:v>0.61249999999999993</c:v>
                </c:pt>
                <c:pt idx="7">
                  <c:v>0.60416666666666663</c:v>
                </c:pt>
                <c:pt idx="8">
                  <c:v>0.49583333333333335</c:v>
                </c:pt>
                <c:pt idx="9">
                  <c:v>0.33215</c:v>
                </c:pt>
                <c:pt idx="10">
                  <c:v>0.20626666666666668</c:v>
                </c:pt>
                <c:pt idx="11">
                  <c:v>0.12891666666666665</c:v>
                </c:pt>
              </c:numCache>
            </c:numRef>
          </c:val>
        </c:ser>
        <c:dLbls>
          <c:showLegendKey val="0"/>
          <c:showVal val="0"/>
          <c:showCatName val="0"/>
          <c:showSerName val="0"/>
          <c:showPercent val="0"/>
          <c:showBubbleSize val="0"/>
        </c:dLbls>
        <c:gapWidth val="150"/>
        <c:axId val="94381568"/>
        <c:axId val="94383104"/>
      </c:barChart>
      <c:catAx>
        <c:axId val="9438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25" b="0" i="0" u="none" strike="noStrike" baseline="0">
                <a:solidFill>
                  <a:srgbClr val="000000"/>
                </a:solidFill>
                <a:latin typeface="Arial"/>
                <a:ea typeface="Arial"/>
                <a:cs typeface="Arial"/>
              </a:defRPr>
            </a:pPr>
            <a:endParaRPr lang="en-US"/>
          </a:p>
        </c:txPr>
        <c:crossAx val="94383104"/>
        <c:crosses val="autoZero"/>
        <c:auto val="1"/>
        <c:lblAlgn val="ctr"/>
        <c:lblOffset val="100"/>
        <c:tickLblSkip val="1"/>
        <c:tickMarkSkip val="1"/>
        <c:noMultiLvlLbl val="0"/>
      </c:catAx>
      <c:valAx>
        <c:axId val="94383104"/>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sz="1400"/>
                  <a:t>ETo (Feet)</a:t>
                </a:r>
              </a:p>
            </c:rich>
          </c:tx>
          <c:layout>
            <c:manualLayout>
              <c:xMode val="edge"/>
              <c:yMode val="edge"/>
              <c:x val="2.7729659514510934E-2"/>
              <c:y val="0.3904286917859185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94381568"/>
        <c:crosses val="autoZero"/>
        <c:crossBetween val="between"/>
      </c:valAx>
      <c:dTable>
        <c:showHorzBorder val="1"/>
        <c:showVertBorder val="1"/>
        <c:showOutline val="1"/>
        <c:showKeys val="0"/>
      </c:dTable>
      <c:spPr>
        <a:solidFill>
          <a:srgbClr val="EDF2AE"/>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55" verticalDpi="46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Weekly Comparison</a:t>
            </a:r>
          </a:p>
        </c:rich>
      </c:tx>
      <c:layout>
        <c:manualLayout>
          <c:xMode val="edge"/>
          <c:yMode val="edge"/>
          <c:x val="0.41176470588235292"/>
          <c:y val="1.9575856443719411E-2"/>
        </c:manualLayout>
      </c:layout>
      <c:overlay val="0"/>
      <c:spPr>
        <a:noFill/>
        <a:ln w="25400">
          <a:noFill/>
        </a:ln>
      </c:spPr>
    </c:title>
    <c:autoTitleDeleted val="0"/>
    <c:plotArea>
      <c:layout>
        <c:manualLayout>
          <c:layoutTarget val="inner"/>
          <c:xMode val="edge"/>
          <c:yMode val="edge"/>
          <c:x val="9.7669256381798006E-2"/>
          <c:y val="0.12234910277324633"/>
          <c:w val="0.76914539400665927"/>
          <c:h val="0.77977161500815662"/>
        </c:manualLayout>
      </c:layout>
      <c:lineChart>
        <c:grouping val="standard"/>
        <c:varyColors val="0"/>
        <c:ser>
          <c:idx val="2"/>
          <c:order val="0"/>
          <c:tx>
            <c:v>Actual App</c:v>
          </c:tx>
          <c:spPr>
            <a:ln w="12700">
              <a:solidFill>
                <a:srgbClr val="339966"/>
              </a:solidFill>
              <a:prstDash val="solid"/>
            </a:ln>
          </c:spPr>
          <c:marker>
            <c:symbol val="triangle"/>
            <c:size val="5"/>
            <c:spPr>
              <a:solidFill>
                <a:srgbClr val="339966"/>
              </a:solidFill>
              <a:ln>
                <a:solidFill>
                  <a:srgbClr val="339966"/>
                </a:solidFill>
                <a:prstDash val="solid"/>
              </a:ln>
            </c:spPr>
          </c:marker>
          <c:cat>
            <c:numRef>
              <c:f>'Daily ET'!$K$22:$BJ$22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'Daily ET'!$K$14:$BJ$14</c:f>
              <c:numCache>
                <c:formatCode>0.00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ser>
        <c:ser>
          <c:idx val="1"/>
          <c:order val="1"/>
          <c:tx>
            <c:v>Theory App</c:v>
          </c:tx>
          <c:spPr>
            <a:ln w="12700">
              <a:solidFill>
                <a:srgbClr val="FF00FF"/>
              </a:solidFill>
              <a:prstDash val="solid"/>
            </a:ln>
          </c:spPr>
          <c:marker>
            <c:symbol val="square"/>
            <c:size val="5"/>
            <c:spPr>
              <a:solidFill>
                <a:srgbClr val="FF00FF"/>
              </a:solidFill>
              <a:ln>
                <a:solidFill>
                  <a:srgbClr val="FF00FF"/>
                </a:solidFill>
                <a:prstDash val="solid"/>
              </a:ln>
            </c:spPr>
          </c:marker>
          <c:cat>
            <c:numRef>
              <c:f>'Daily ET'!$K$22:$BJ$22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'Daily ET'!$K$11:$BJ$11</c:f>
              <c:numCache>
                <c:formatCode>0.00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ser>
        <c:ser>
          <c:idx val="0"/>
          <c:order val="2"/>
          <c:tx>
            <c:v>Ref App</c:v>
          </c:tx>
          <c:spPr>
            <a:ln w="12700">
              <a:solidFill>
                <a:srgbClr val="000080"/>
              </a:solidFill>
              <a:prstDash val="solid"/>
            </a:ln>
          </c:spPr>
          <c:marker>
            <c:symbol val="diamond"/>
            <c:size val="5"/>
            <c:spPr>
              <a:solidFill>
                <a:srgbClr val="000080"/>
              </a:solidFill>
              <a:ln>
                <a:solidFill>
                  <a:srgbClr val="000080"/>
                </a:solidFill>
                <a:prstDash val="solid"/>
              </a:ln>
            </c:spPr>
          </c:marker>
          <c:cat>
            <c:numRef>
              <c:f>'Daily ET'!$K$22:$BJ$22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'Daily ET'!$K$15:$BJ$15</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ser>
        <c:dLbls>
          <c:showLegendKey val="0"/>
          <c:showVal val="0"/>
          <c:showCatName val="0"/>
          <c:showSerName val="0"/>
          <c:showPercent val="0"/>
          <c:showBubbleSize val="0"/>
        </c:dLbls>
        <c:marker val="1"/>
        <c:smooth val="0"/>
        <c:axId val="109759104"/>
        <c:axId val="109765760"/>
      </c:lineChart>
      <c:catAx>
        <c:axId val="109759104"/>
        <c:scaling>
          <c:orientation val="minMax"/>
        </c:scaling>
        <c:delete val="0"/>
        <c:axPos val="b"/>
        <c:title>
          <c:tx>
            <c:rich>
              <a:bodyPr/>
              <a:lstStyle/>
              <a:p>
                <a:pPr>
                  <a:defRPr sz="1000" b="1" i="0" u="none" strike="noStrike" baseline="0">
                    <a:solidFill>
                      <a:srgbClr val="000000"/>
                    </a:solidFill>
                    <a:latin typeface="Arial"/>
                    <a:ea typeface="Arial"/>
                    <a:cs typeface="Arial"/>
                  </a:defRPr>
                </a:pPr>
                <a:r>
                  <a:t>Week</a:t>
                </a:r>
              </a:p>
            </c:rich>
          </c:tx>
          <c:layout>
            <c:manualLayout>
              <c:xMode val="edge"/>
              <c:yMode val="edge"/>
              <c:x val="0.4594894561598224"/>
              <c:y val="0.9445350734094616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09765760"/>
        <c:crosses val="autoZero"/>
        <c:auto val="1"/>
        <c:lblAlgn val="ctr"/>
        <c:lblOffset val="100"/>
        <c:tickLblSkip val="2"/>
        <c:tickMarkSkip val="1"/>
        <c:noMultiLvlLbl val="0"/>
      </c:catAx>
      <c:valAx>
        <c:axId val="10976576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Inches
</a:t>
                </a:r>
              </a:p>
            </c:rich>
          </c:tx>
          <c:layout>
            <c:manualLayout>
              <c:xMode val="edge"/>
              <c:yMode val="edge"/>
              <c:x val="1.2208657047724751E-2"/>
              <c:y val="0.47634584013050568"/>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9759104"/>
        <c:crosses val="autoZero"/>
        <c:crossBetween val="between"/>
      </c:valAx>
      <c:spPr>
        <a:solidFill>
          <a:srgbClr val="FFFFCC"/>
        </a:solidFill>
        <a:ln w="12700">
          <a:solidFill>
            <a:srgbClr val="808080"/>
          </a:solidFill>
          <a:prstDash val="solid"/>
        </a:ln>
      </c:spPr>
    </c:plotArea>
    <c:legend>
      <c:legendPos val="r"/>
      <c:layout>
        <c:manualLayout>
          <c:xMode val="edge"/>
          <c:yMode val="edge"/>
          <c:x val="0.87902330743618207"/>
          <c:y val="0.46003262642740622"/>
          <c:w val="0.11653718091009989"/>
          <c:h val="0.1044045676998368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Cumulative Comparison</a:t>
            </a:r>
          </a:p>
        </c:rich>
      </c:tx>
      <c:layout>
        <c:manualLayout>
          <c:xMode val="edge"/>
          <c:yMode val="edge"/>
          <c:x val="0.39400665926748057"/>
          <c:y val="1.9575856443719411E-2"/>
        </c:manualLayout>
      </c:layout>
      <c:overlay val="0"/>
      <c:spPr>
        <a:noFill/>
        <a:ln w="25400">
          <a:noFill/>
        </a:ln>
      </c:spPr>
    </c:title>
    <c:autoTitleDeleted val="0"/>
    <c:plotArea>
      <c:layout>
        <c:manualLayout>
          <c:layoutTarget val="inner"/>
          <c:xMode val="edge"/>
          <c:yMode val="edge"/>
          <c:x val="7.8801331853496109E-2"/>
          <c:y val="0.12234910277324633"/>
          <c:w val="0.76026637069922309"/>
          <c:h val="0.76345840130505704"/>
        </c:manualLayout>
      </c:layout>
      <c:lineChart>
        <c:grouping val="standard"/>
        <c:varyColors val="0"/>
        <c:ser>
          <c:idx val="2"/>
          <c:order val="0"/>
          <c:tx>
            <c:v>Actual App</c:v>
          </c:tx>
          <c:spPr>
            <a:ln w="25400">
              <a:solidFill>
                <a:srgbClr val="339966"/>
              </a:solidFill>
              <a:prstDash val="solid"/>
            </a:ln>
          </c:spPr>
          <c:marker>
            <c:symbol val="triangle"/>
            <c:size val="5"/>
            <c:spPr>
              <a:solidFill>
                <a:srgbClr val="339966"/>
              </a:solidFill>
              <a:ln>
                <a:solidFill>
                  <a:srgbClr val="339966"/>
                </a:solidFill>
                <a:prstDash val="solid"/>
              </a:ln>
            </c:spPr>
          </c:marker>
          <c:cat>
            <c:numRef>
              <c:f>'Daily ET'!$K$22:$BJ$22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'Daily ET'!$K$25:$BJ$25</c:f>
              <c:numCache>
                <c:formatCode>0.00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ser>
        <c:ser>
          <c:idx val="0"/>
          <c:order val="1"/>
          <c:tx>
            <c:v>Theoretical Req</c:v>
          </c:tx>
          <c:spPr>
            <a:ln w="25400">
              <a:solidFill>
                <a:srgbClr val="000080"/>
              </a:solidFill>
              <a:prstDash val="solid"/>
            </a:ln>
          </c:spPr>
          <c:marker>
            <c:symbol val="diamond"/>
            <c:size val="7"/>
            <c:spPr>
              <a:solidFill>
                <a:srgbClr val="000080"/>
              </a:solidFill>
              <a:ln>
                <a:solidFill>
                  <a:srgbClr val="000080"/>
                </a:solidFill>
                <a:prstDash val="solid"/>
              </a:ln>
            </c:spPr>
          </c:marker>
          <c:cat>
            <c:numRef>
              <c:f>'Daily ET'!$K$22:$BJ$22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'Daily ET'!$K$26:$BJ$26</c:f>
              <c:numCache>
                <c:formatCode>0.00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ser>
        <c:ser>
          <c:idx val="1"/>
          <c:order val="2"/>
          <c:tx>
            <c:v>Ref App</c:v>
          </c:tx>
          <c:spPr>
            <a:ln w="12700">
              <a:solidFill>
                <a:srgbClr val="FF00FF"/>
              </a:solidFill>
              <a:prstDash val="solid"/>
            </a:ln>
          </c:spPr>
          <c:marker>
            <c:symbol val="square"/>
            <c:size val="5"/>
            <c:spPr>
              <a:solidFill>
                <a:srgbClr val="FF00FF"/>
              </a:solidFill>
              <a:ln>
                <a:solidFill>
                  <a:srgbClr val="FF00FF"/>
                </a:solidFill>
                <a:prstDash val="solid"/>
              </a:ln>
            </c:spPr>
          </c:marker>
          <c:cat>
            <c:numRef>
              <c:f>'Daily ET'!$K$22:$BJ$22</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'Daily ET'!$K$27:$BJ$27</c:f>
              <c:numCache>
                <c:formatCode>General</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ser>
        <c:dLbls>
          <c:showLegendKey val="0"/>
          <c:showVal val="0"/>
          <c:showCatName val="0"/>
          <c:showSerName val="0"/>
          <c:showPercent val="0"/>
          <c:showBubbleSize val="0"/>
        </c:dLbls>
        <c:marker val="1"/>
        <c:smooth val="0"/>
        <c:axId val="108912000"/>
        <c:axId val="108918656"/>
      </c:lineChart>
      <c:catAx>
        <c:axId val="108912000"/>
        <c:scaling>
          <c:orientation val="minMax"/>
        </c:scaling>
        <c:delete val="0"/>
        <c:axPos val="b"/>
        <c:title>
          <c:tx>
            <c:rich>
              <a:bodyPr/>
              <a:lstStyle/>
              <a:p>
                <a:pPr>
                  <a:defRPr sz="1000" b="1" i="0" u="none" strike="noStrike" baseline="0">
                    <a:solidFill>
                      <a:srgbClr val="000000"/>
                    </a:solidFill>
                    <a:latin typeface="Arial"/>
                    <a:ea typeface="Arial"/>
                    <a:cs typeface="Arial"/>
                  </a:defRPr>
                </a:pPr>
                <a:r>
                  <a:t>Week</a:t>
                </a:r>
              </a:p>
            </c:rich>
          </c:tx>
          <c:layout>
            <c:manualLayout>
              <c:xMode val="edge"/>
              <c:yMode val="edge"/>
              <c:x val="0.43618201997780243"/>
              <c:y val="0.944535073409461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08918656"/>
        <c:crosses val="autoZero"/>
        <c:auto val="1"/>
        <c:lblAlgn val="ctr"/>
        <c:lblOffset val="100"/>
        <c:tickLblSkip val="2"/>
        <c:tickMarkSkip val="1"/>
        <c:noMultiLvlLbl val="0"/>
      </c:catAx>
      <c:valAx>
        <c:axId val="10891865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Application (inches)</a:t>
                </a:r>
              </a:p>
            </c:rich>
          </c:tx>
          <c:layout>
            <c:manualLayout>
              <c:xMode val="edge"/>
              <c:yMode val="edge"/>
              <c:x val="1.2208657047724751E-2"/>
              <c:y val="0.39967373572593801"/>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912000"/>
        <c:crosses val="autoZero"/>
        <c:crossBetween val="between"/>
      </c:valAx>
      <c:spPr>
        <a:solidFill>
          <a:srgbClr val="FFFFCC"/>
        </a:solidFill>
        <a:ln w="12700">
          <a:solidFill>
            <a:srgbClr val="808080"/>
          </a:solidFill>
          <a:prstDash val="solid"/>
        </a:ln>
      </c:spPr>
    </c:plotArea>
    <c:legend>
      <c:legendPos val="r"/>
      <c:layout>
        <c:manualLayout>
          <c:xMode val="edge"/>
          <c:yMode val="edge"/>
          <c:x val="0.8512763596004439"/>
          <c:y val="0.45187601957585644"/>
          <c:w val="0.14428412874583796"/>
          <c:h val="0.10440456769983687"/>
        </c:manualLayout>
      </c:layout>
      <c:overlay val="0"/>
      <c:spPr>
        <a:solidFill>
          <a:srgbClr val="FFFFFF"/>
        </a:solidFill>
        <a:ln w="3175">
          <a:solidFill>
            <a:srgbClr val="FFFFFF"/>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t>Weekly ETo
</a:t>
            </a:r>
          </a:p>
        </c:rich>
      </c:tx>
      <c:layout>
        <c:manualLayout>
          <c:xMode val="edge"/>
          <c:yMode val="edge"/>
          <c:x val="0.43618201997780243"/>
          <c:y val="1.9575856443719411E-2"/>
        </c:manualLayout>
      </c:layout>
      <c:overlay val="0"/>
      <c:spPr>
        <a:noFill/>
        <a:ln w="25400">
          <a:noFill/>
        </a:ln>
      </c:spPr>
    </c:title>
    <c:autoTitleDeleted val="0"/>
    <c:plotArea>
      <c:layout>
        <c:manualLayout>
          <c:layoutTarget val="inner"/>
          <c:xMode val="edge"/>
          <c:yMode val="edge"/>
          <c:x val="0.11320754716981132"/>
          <c:y val="0.16965742251223492"/>
          <c:w val="0.86126526082130961"/>
          <c:h val="0.70473083197389885"/>
        </c:manualLayout>
      </c:layout>
      <c:scatterChart>
        <c:scatterStyle val="smoothMarker"/>
        <c:varyColors val="0"/>
        <c:ser>
          <c:idx val="0"/>
          <c:order val="0"/>
          <c:tx>
            <c:strRef>
              <c:f>'Weekly Schedule'!$D$6</c:f>
              <c:strCache>
                <c:ptCount val="1"/>
                <c:pt idx="0">
                  <c:v>week</c:v>
                </c:pt>
              </c:strCache>
            </c:strRef>
          </c:tx>
          <c:spPr>
            <a:ln w="38100">
              <a:solidFill>
                <a:srgbClr val="000080"/>
              </a:solidFill>
              <a:prstDash val="solid"/>
            </a:ln>
          </c:spPr>
          <c:marker>
            <c:symbol val="none"/>
          </c:marker>
          <c:yVal>
            <c:numRef>
              <c:f>'Weekly Schedule'!$D$7:$D$58</c:f>
              <c:numCache>
                <c:formatCode>0.00</c:formatCode>
                <c:ptCount val="52"/>
                <c:pt idx="0">
                  <c:v>0.49504000000000004</c:v>
                </c:pt>
                <c:pt idx="1">
                  <c:v>0.49504000000000004</c:v>
                </c:pt>
                <c:pt idx="2">
                  <c:v>0.49504000000000004</c:v>
                </c:pt>
                <c:pt idx="3">
                  <c:v>0.49504000000000004</c:v>
                </c:pt>
                <c:pt idx="4">
                  <c:v>0.49504000000000004</c:v>
                </c:pt>
                <c:pt idx="5">
                  <c:v>0.7757750000000001</c:v>
                </c:pt>
                <c:pt idx="6">
                  <c:v>0.7757750000000001</c:v>
                </c:pt>
                <c:pt idx="7">
                  <c:v>0.7757750000000001</c:v>
                </c:pt>
                <c:pt idx="8">
                  <c:v>0.7757750000000001</c:v>
                </c:pt>
                <c:pt idx="9">
                  <c:v>0.82081999999999999</c:v>
                </c:pt>
                <c:pt idx="10">
                  <c:v>0.82081999999999999</c:v>
                </c:pt>
                <c:pt idx="11">
                  <c:v>0.82081999999999999</c:v>
                </c:pt>
                <c:pt idx="12">
                  <c:v>0.82081999999999999</c:v>
                </c:pt>
                <c:pt idx="13">
                  <c:v>0.82081999999999999</c:v>
                </c:pt>
                <c:pt idx="14">
                  <c:v>1.3825000000000001</c:v>
                </c:pt>
                <c:pt idx="15">
                  <c:v>1.3825000000000001</c:v>
                </c:pt>
                <c:pt idx="16">
                  <c:v>1.3825000000000001</c:v>
                </c:pt>
                <c:pt idx="17">
                  <c:v>1.3825000000000001</c:v>
                </c:pt>
                <c:pt idx="18">
                  <c:v>1.6274999999999999</c:v>
                </c:pt>
                <c:pt idx="19">
                  <c:v>1.6274999999999999</c:v>
                </c:pt>
                <c:pt idx="20">
                  <c:v>1.6274999999999999</c:v>
                </c:pt>
                <c:pt idx="21">
                  <c:v>1.6274999999999999</c:v>
                </c:pt>
                <c:pt idx="22">
                  <c:v>1.7625</c:v>
                </c:pt>
                <c:pt idx="23">
                  <c:v>1.7625</c:v>
                </c:pt>
                <c:pt idx="24">
                  <c:v>1.7625</c:v>
                </c:pt>
                <c:pt idx="25">
                  <c:v>1.7625</c:v>
                </c:pt>
                <c:pt idx="26">
                  <c:v>1.8374999999999999</c:v>
                </c:pt>
                <c:pt idx="27">
                  <c:v>1.8374999999999999</c:v>
                </c:pt>
                <c:pt idx="28">
                  <c:v>1.8374999999999999</c:v>
                </c:pt>
                <c:pt idx="29">
                  <c:v>1.8374999999999999</c:v>
                </c:pt>
                <c:pt idx="30">
                  <c:v>1.4500000000000002</c:v>
                </c:pt>
                <c:pt idx="31">
                  <c:v>1.4500000000000002</c:v>
                </c:pt>
                <c:pt idx="32">
                  <c:v>1.4500000000000002</c:v>
                </c:pt>
                <c:pt idx="33">
                  <c:v>1.4500000000000002</c:v>
                </c:pt>
                <c:pt idx="34">
                  <c:v>1.4500000000000002</c:v>
                </c:pt>
                <c:pt idx="35">
                  <c:v>1.4875</c:v>
                </c:pt>
                <c:pt idx="36">
                  <c:v>1.4875</c:v>
                </c:pt>
                <c:pt idx="37">
                  <c:v>1.4875</c:v>
                </c:pt>
                <c:pt idx="38">
                  <c:v>1.4875</c:v>
                </c:pt>
                <c:pt idx="39">
                  <c:v>0.99645000000000006</c:v>
                </c:pt>
                <c:pt idx="40">
                  <c:v>0.99645000000000006</c:v>
                </c:pt>
                <c:pt idx="41">
                  <c:v>0.99645000000000006</c:v>
                </c:pt>
                <c:pt idx="42">
                  <c:v>0.99645000000000006</c:v>
                </c:pt>
                <c:pt idx="43">
                  <c:v>0.61880000000000002</c:v>
                </c:pt>
                <c:pt idx="44">
                  <c:v>0.61880000000000002</c:v>
                </c:pt>
                <c:pt idx="45">
                  <c:v>0.61880000000000002</c:v>
                </c:pt>
                <c:pt idx="46">
                  <c:v>0.61880000000000002</c:v>
                </c:pt>
                <c:pt idx="47">
                  <c:v>0.30939999999999995</c:v>
                </c:pt>
                <c:pt idx="48">
                  <c:v>0.30939999999999995</c:v>
                </c:pt>
                <c:pt idx="49">
                  <c:v>0.30939999999999995</c:v>
                </c:pt>
                <c:pt idx="50">
                  <c:v>0.30939999999999995</c:v>
                </c:pt>
                <c:pt idx="51">
                  <c:v>0.30939999999999995</c:v>
                </c:pt>
              </c:numCache>
            </c:numRef>
          </c:yVal>
          <c:smooth val="1"/>
        </c:ser>
        <c:dLbls>
          <c:showLegendKey val="0"/>
          <c:showVal val="0"/>
          <c:showCatName val="0"/>
          <c:showSerName val="0"/>
          <c:showPercent val="0"/>
          <c:showBubbleSize val="0"/>
        </c:dLbls>
        <c:axId val="110305664"/>
        <c:axId val="110307584"/>
      </c:scatterChart>
      <c:valAx>
        <c:axId val="110305664"/>
        <c:scaling>
          <c:orientation val="minMax"/>
          <c:max val="52"/>
        </c:scaling>
        <c:delete val="0"/>
        <c:axPos val="b"/>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t>Week</a:t>
                </a:r>
              </a:p>
            </c:rich>
          </c:tx>
          <c:layout>
            <c:manualLayout>
              <c:xMode val="edge"/>
              <c:yMode val="edge"/>
              <c:x val="0.51276359600443955"/>
              <c:y val="0.929853181076672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10307584"/>
        <c:crosses val="autoZero"/>
        <c:crossBetween val="midCat"/>
        <c:majorUnit val="2"/>
      </c:valAx>
      <c:valAx>
        <c:axId val="110307584"/>
        <c:scaling>
          <c:orientation val="minMax"/>
          <c:min val="0"/>
        </c:scaling>
        <c:delete val="0"/>
        <c:axPos val="l"/>
        <c:majorGridlines>
          <c:spPr>
            <a:ln w="3175">
              <a:solidFill>
                <a:srgbClr val="000000"/>
              </a:solidFill>
              <a:prstDash val="sysDash"/>
            </a:ln>
          </c:spPr>
        </c:majorGridlines>
        <c:title>
          <c:tx>
            <c:rich>
              <a:bodyPr/>
              <a:lstStyle/>
              <a:p>
                <a:pPr>
                  <a:defRPr sz="1400" b="1" i="0" u="none" strike="noStrike" baseline="0">
                    <a:solidFill>
                      <a:srgbClr val="000000"/>
                    </a:solidFill>
                    <a:latin typeface="Arial"/>
                    <a:ea typeface="Arial"/>
                    <a:cs typeface="Arial"/>
                  </a:defRPr>
                </a:pPr>
                <a:r>
                  <a:rPr lang="en-US" sz="1400" b="1" i="0" u="none" strike="noStrike" baseline="0">
                    <a:solidFill>
                      <a:srgbClr val="000000"/>
                    </a:solidFill>
                    <a:latin typeface="Arial"/>
                    <a:cs typeface="Arial"/>
                  </a:rPr>
                  <a:t>WEEKLY - ET </a:t>
                </a:r>
              </a:p>
              <a:p>
                <a:pPr>
                  <a:defRPr sz="1400" b="1"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(inches/wk)</a:t>
                </a:r>
                <a:endParaRPr lang="en-US"/>
              </a:p>
            </c:rich>
          </c:tx>
          <c:layout>
            <c:manualLayout>
              <c:xMode val="edge"/>
              <c:yMode val="edge"/>
              <c:x val="1.2208657047724751E-2"/>
              <c:y val="0.4159869494290375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0305664"/>
        <c:crosses val="autoZero"/>
        <c:crossBetween val="midCat"/>
        <c:majorUnit val="0.1"/>
      </c:valAx>
      <c:spPr>
        <a:solidFill>
          <a:srgbClr val="CCFFFF"/>
        </a:solid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Monthly Budget Vs. Actual Use</a:t>
            </a:r>
          </a:p>
        </c:rich>
      </c:tx>
      <c:overlay val="1"/>
    </c:title>
    <c:autoTitleDeleted val="0"/>
    <c:plotArea>
      <c:layout/>
      <c:barChart>
        <c:barDir val="col"/>
        <c:grouping val="clustered"/>
        <c:varyColors val="0"/>
        <c:ser>
          <c:idx val="0"/>
          <c:order val="0"/>
          <c:tx>
            <c:strRef>
              <c:f>Tracking!$B$22</c:f>
              <c:strCache>
                <c:ptCount val="1"/>
                <c:pt idx="0">
                  <c:v>Budget (CF)</c:v>
                </c:pt>
              </c:strCache>
            </c:strRef>
          </c:tx>
          <c:invertIfNegative val="0"/>
          <c:cat>
            <c:strRef>
              <c:f>Tracking!$A$23:$A$34</c:f>
              <c:strCache>
                <c:ptCount val="12"/>
                <c:pt idx="0">
                  <c:v>January</c:v>
                </c:pt>
                <c:pt idx="1">
                  <c:v>February</c:v>
                </c:pt>
                <c:pt idx="2">
                  <c:v>March</c:v>
                </c:pt>
                <c:pt idx="3">
                  <c:v>April</c:v>
                </c:pt>
                <c:pt idx="4">
                  <c:v>May</c:v>
                </c:pt>
                <c:pt idx="5">
                  <c:v>June</c:v>
                </c:pt>
                <c:pt idx="6">
                  <c:v>July</c:v>
                </c:pt>
                <c:pt idx="7">
                  <c:v>August</c:v>
                </c:pt>
                <c:pt idx="8">
                  <c:v>September</c:v>
                </c:pt>
                <c:pt idx="9">
                  <c:v>October </c:v>
                </c:pt>
                <c:pt idx="10">
                  <c:v>November</c:v>
                </c:pt>
                <c:pt idx="11">
                  <c:v>December</c:v>
                </c:pt>
              </c:strCache>
            </c:strRef>
          </c:cat>
          <c:val>
            <c:numRef>
              <c:f>Tracking!$D$5:$D$16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Tracking!$C$22</c:f>
              <c:strCache>
                <c:ptCount val="1"/>
                <c:pt idx="0">
                  <c:v>Actual (CF)</c:v>
                </c:pt>
              </c:strCache>
            </c:strRef>
          </c:tx>
          <c:invertIfNegative val="0"/>
          <c:cat>
            <c:strRef>
              <c:f>Tracking!$A$23:$A$34</c:f>
              <c:strCache>
                <c:ptCount val="12"/>
                <c:pt idx="0">
                  <c:v>January</c:v>
                </c:pt>
                <c:pt idx="1">
                  <c:v>February</c:v>
                </c:pt>
                <c:pt idx="2">
                  <c:v>March</c:v>
                </c:pt>
                <c:pt idx="3">
                  <c:v>April</c:v>
                </c:pt>
                <c:pt idx="4">
                  <c:v>May</c:v>
                </c:pt>
                <c:pt idx="5">
                  <c:v>June</c:v>
                </c:pt>
                <c:pt idx="6">
                  <c:v>July</c:v>
                </c:pt>
                <c:pt idx="7">
                  <c:v>August</c:v>
                </c:pt>
                <c:pt idx="8">
                  <c:v>September</c:v>
                </c:pt>
                <c:pt idx="9">
                  <c:v>October </c:v>
                </c:pt>
                <c:pt idx="10">
                  <c:v>November</c:v>
                </c:pt>
                <c:pt idx="11">
                  <c:v>December</c:v>
                </c:pt>
              </c:strCache>
            </c:strRef>
          </c:cat>
          <c:val>
            <c:numRef>
              <c:f>Tracking!$F$5:$F$16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21979264"/>
        <c:axId val="121981184"/>
      </c:barChart>
      <c:catAx>
        <c:axId val="121979264"/>
        <c:scaling>
          <c:orientation val="minMax"/>
        </c:scaling>
        <c:delete val="0"/>
        <c:axPos val="b"/>
        <c:title>
          <c:tx>
            <c:rich>
              <a:bodyPr/>
              <a:lstStyle/>
              <a:p>
                <a:pPr>
                  <a:defRPr/>
                </a:pPr>
                <a:r>
                  <a:rPr lang="en-US"/>
                  <a:t>Month</a:t>
                </a:r>
              </a:p>
            </c:rich>
          </c:tx>
          <c:overlay val="0"/>
        </c:title>
        <c:majorTickMark val="out"/>
        <c:minorTickMark val="none"/>
        <c:tickLblPos val="nextTo"/>
        <c:crossAx val="121981184"/>
        <c:crosses val="autoZero"/>
        <c:auto val="1"/>
        <c:lblAlgn val="ctr"/>
        <c:lblOffset val="100"/>
        <c:noMultiLvlLbl val="0"/>
      </c:catAx>
      <c:valAx>
        <c:axId val="121981184"/>
        <c:scaling>
          <c:orientation val="minMax"/>
        </c:scaling>
        <c:delete val="0"/>
        <c:axPos val="l"/>
        <c:majorGridlines/>
        <c:title>
          <c:tx>
            <c:rich>
              <a:bodyPr rot="-5400000" vert="horz"/>
              <a:lstStyle/>
              <a:p>
                <a:pPr>
                  <a:defRPr/>
                </a:pPr>
                <a:r>
                  <a:rPr lang="en-US"/>
                  <a:t>Monthly </a:t>
                </a:r>
                <a:r>
                  <a:rPr lang="en-US" sz="1000" b="1" i="0" u="none" strike="noStrike" baseline="0"/>
                  <a:t> </a:t>
                </a:r>
                <a:r>
                  <a:rPr lang="en-US"/>
                  <a:t>Water Use (CF)</a:t>
                </a:r>
              </a:p>
            </c:rich>
          </c:tx>
          <c:overlay val="0"/>
        </c:title>
        <c:numFmt formatCode="_(* #,##0_);_(* \(#,##0\);_(* &quot;-&quot;??_);_(@_)" sourceLinked="1"/>
        <c:majorTickMark val="out"/>
        <c:minorTickMark val="none"/>
        <c:tickLblPos val="nextTo"/>
        <c:crossAx val="1219792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Budget Vs. Actual Use</a:t>
            </a:r>
          </a:p>
        </c:rich>
      </c:tx>
      <c:overlay val="1"/>
    </c:title>
    <c:autoTitleDeleted val="0"/>
    <c:plotArea>
      <c:layout/>
      <c:lineChart>
        <c:grouping val="standard"/>
        <c:varyColors val="0"/>
        <c:ser>
          <c:idx val="0"/>
          <c:order val="0"/>
          <c:tx>
            <c:strRef>
              <c:f>Tracking!$B$22</c:f>
              <c:strCache>
                <c:ptCount val="1"/>
                <c:pt idx="0">
                  <c:v>Budget (CF)</c:v>
                </c:pt>
              </c:strCache>
            </c:strRef>
          </c:tx>
          <c:cat>
            <c:strRef>
              <c:f>Tracking!$A$23:$A$34</c:f>
              <c:strCache>
                <c:ptCount val="12"/>
                <c:pt idx="0">
                  <c:v>January</c:v>
                </c:pt>
                <c:pt idx="1">
                  <c:v>February</c:v>
                </c:pt>
                <c:pt idx="2">
                  <c:v>March</c:v>
                </c:pt>
                <c:pt idx="3">
                  <c:v>April</c:v>
                </c:pt>
                <c:pt idx="4">
                  <c:v>May</c:v>
                </c:pt>
                <c:pt idx="5">
                  <c:v>June</c:v>
                </c:pt>
                <c:pt idx="6">
                  <c:v>July</c:v>
                </c:pt>
                <c:pt idx="7">
                  <c:v>August</c:v>
                </c:pt>
                <c:pt idx="8">
                  <c:v>September</c:v>
                </c:pt>
                <c:pt idx="9">
                  <c:v>October </c:v>
                </c:pt>
                <c:pt idx="10">
                  <c:v>November</c:v>
                </c:pt>
                <c:pt idx="11">
                  <c:v>December</c:v>
                </c:pt>
              </c:strCache>
            </c:strRef>
          </c:cat>
          <c:val>
            <c:numRef>
              <c:f>Tracking!$B$23:$B$34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ser>
          <c:idx val="1"/>
          <c:order val="1"/>
          <c:tx>
            <c:strRef>
              <c:f>Tracking!$C$22</c:f>
              <c:strCache>
                <c:ptCount val="1"/>
                <c:pt idx="0">
                  <c:v>Actual (CF)</c:v>
                </c:pt>
              </c:strCache>
            </c:strRef>
          </c:tx>
          <c:cat>
            <c:strRef>
              <c:f>Tracking!$A$23:$A$34</c:f>
              <c:strCache>
                <c:ptCount val="12"/>
                <c:pt idx="0">
                  <c:v>January</c:v>
                </c:pt>
                <c:pt idx="1">
                  <c:v>February</c:v>
                </c:pt>
                <c:pt idx="2">
                  <c:v>March</c:v>
                </c:pt>
                <c:pt idx="3">
                  <c:v>April</c:v>
                </c:pt>
                <c:pt idx="4">
                  <c:v>May</c:v>
                </c:pt>
                <c:pt idx="5">
                  <c:v>June</c:v>
                </c:pt>
                <c:pt idx="6">
                  <c:v>July</c:v>
                </c:pt>
                <c:pt idx="7">
                  <c:v>August</c:v>
                </c:pt>
                <c:pt idx="8">
                  <c:v>September</c:v>
                </c:pt>
                <c:pt idx="9">
                  <c:v>October </c:v>
                </c:pt>
                <c:pt idx="10">
                  <c:v>November</c:v>
                </c:pt>
                <c:pt idx="11">
                  <c:v>December</c:v>
                </c:pt>
              </c:strCache>
            </c:strRef>
          </c:cat>
          <c:val>
            <c:numRef>
              <c:f>Tracking!$C$23:$C$34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22017280"/>
        <c:axId val="122019200"/>
      </c:lineChart>
      <c:catAx>
        <c:axId val="122017280"/>
        <c:scaling>
          <c:orientation val="minMax"/>
        </c:scaling>
        <c:delete val="0"/>
        <c:axPos val="b"/>
        <c:title>
          <c:tx>
            <c:rich>
              <a:bodyPr/>
              <a:lstStyle/>
              <a:p>
                <a:pPr>
                  <a:defRPr/>
                </a:pPr>
                <a:r>
                  <a:rPr lang="en-US"/>
                  <a:t>Month</a:t>
                </a:r>
              </a:p>
            </c:rich>
          </c:tx>
          <c:overlay val="0"/>
        </c:title>
        <c:majorTickMark val="out"/>
        <c:minorTickMark val="none"/>
        <c:tickLblPos val="nextTo"/>
        <c:crossAx val="122019200"/>
        <c:crosses val="autoZero"/>
        <c:auto val="1"/>
        <c:lblAlgn val="ctr"/>
        <c:lblOffset val="100"/>
        <c:noMultiLvlLbl val="0"/>
      </c:catAx>
      <c:valAx>
        <c:axId val="122019200"/>
        <c:scaling>
          <c:orientation val="minMax"/>
        </c:scaling>
        <c:delete val="0"/>
        <c:axPos val="l"/>
        <c:majorGridlines/>
        <c:title>
          <c:tx>
            <c:rich>
              <a:bodyPr rot="-5400000" vert="horz"/>
              <a:lstStyle/>
              <a:p>
                <a:pPr>
                  <a:defRPr/>
                </a:pPr>
                <a:r>
                  <a:rPr lang="en-US"/>
                  <a:t>Cumulative Water Use (CF)</a:t>
                </a:r>
              </a:p>
            </c:rich>
          </c:tx>
          <c:overlay val="0"/>
        </c:title>
        <c:numFmt formatCode="_(* #,##0_);_(* \(#,##0\);_(* &quot;-&quot;??_);_(@_)" sourceLinked="1"/>
        <c:majorTickMark val="out"/>
        <c:minorTickMark val="none"/>
        <c:tickLblPos val="nextTo"/>
        <c:crossAx val="122017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Chart11">
    <tabColor indexed="44"/>
  </sheetPr>
  <sheetViews>
    <sheetView zoomScale="97" workbookViewId="0"/>
  </sheetViews>
  <pageMargins left="0.75" right="0.75" top="1" bottom="1" header="0.5" footer="0.5"/>
  <headerFooter alignWithMargins="0"/>
  <drawing r:id="rId1"/>
</chartsheet>
</file>

<file path=xl/chartsheets/sheet2.xml><?xml version="1.0" encoding="utf-8"?>
<chartsheet xmlns="http://schemas.openxmlformats.org/spreadsheetml/2006/main" xmlns:r="http://schemas.openxmlformats.org/officeDocument/2006/relationships">
  <sheetPr codeName="Chart12">
    <tabColor indexed="44"/>
  </sheetPr>
  <sheetViews>
    <sheetView zoomScale="97" workbookViewId="0"/>
  </sheetViews>
  <pageMargins left="0.75" right="0.75" top="1" bottom="1" header="0.5" footer="0.5"/>
  <headerFooter alignWithMargins="0"/>
  <drawing r:id="rId1"/>
</chartsheet>
</file>

<file path=xl/chartsheets/sheet3.xml><?xml version="1.0" encoding="utf-8"?>
<chartsheet xmlns="http://schemas.openxmlformats.org/spreadsheetml/2006/main" xmlns:r="http://schemas.openxmlformats.org/officeDocument/2006/relationships">
  <sheetPr codeName="Chart13">
    <tabColor indexed="44"/>
  </sheetPr>
  <sheetViews>
    <sheetView zoomScale="90" workbookViewId="0"/>
  </sheetViews>
  <sheetProtection content="1" objects="1"/>
  <pageMargins left="0.75" right="0.75" top="1" bottom="1" header="0.5" footer="0.5"/>
  <pageSetup orientation="landscape" horizontalDpi="355" verticalDpi="464" r:id="rId1"/>
  <headerFooter alignWithMargins="0"/>
  <drawing r:id="rId2"/>
</chartsheet>
</file>

<file path=xl/ctrlProps/ctrlProp1.xml><?xml version="1.0" encoding="utf-8"?>
<formControlPr xmlns="http://schemas.microsoft.com/office/spreadsheetml/2009/9/main" objectType="Drop" dropLines="3" dropStyle="combo" dx="16" fmlaLink="$D$3" fmlaRange="$O$2:$O$4" sel="2" val="0"/>
</file>

<file path=xl/ctrlProps/ctrlProp2.xml><?xml version="1.0" encoding="utf-8"?>
<formControlPr xmlns="http://schemas.microsoft.com/office/spreadsheetml/2009/9/main" objectType="Drop" dropLines="4" dropStyle="combo" dx="16" fmlaLink="$D$4" fmlaRange="$O$5:$O$8"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333374</xdr:colOff>
      <xdr:row>0</xdr:row>
      <xdr:rowOff>38101</xdr:rowOff>
    </xdr:from>
    <xdr:to>
      <xdr:col>1</xdr:col>
      <xdr:colOff>4297045</xdr:colOff>
      <xdr:row>0</xdr:row>
      <xdr:rowOff>1562589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4" y="38101"/>
          <a:ext cx="3963671" cy="15244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xdr:colOff>
      <xdr:row>18</xdr:row>
      <xdr:rowOff>57150</xdr:rowOff>
    </xdr:from>
    <xdr:to>
      <xdr:col>12</xdr:col>
      <xdr:colOff>438149</xdr:colOff>
      <xdr:row>44</xdr:row>
      <xdr:rowOff>104775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xdr:row>
          <xdr:rowOff>66675</xdr:rowOff>
        </xdr:from>
        <xdr:to>
          <xdr:col>2</xdr:col>
          <xdr:colOff>895350</xdr:colOff>
          <xdr:row>2</xdr:row>
          <xdr:rowOff>266700</xdr:rowOff>
        </xdr:to>
        <xdr:sp macro="" textlink="">
          <xdr:nvSpPr>
            <xdr:cNvPr id="2052" name="Drop Down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xdr:row>
          <xdr:rowOff>76200</xdr:rowOff>
        </xdr:from>
        <xdr:to>
          <xdr:col>2</xdr:col>
          <xdr:colOff>895350</xdr:colOff>
          <xdr:row>3</xdr:row>
          <xdr:rowOff>285750</xdr:rowOff>
        </xdr:to>
        <xdr:sp macro="" textlink="">
          <xdr:nvSpPr>
            <xdr:cNvPr id="2053" name="Drop Down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9</xdr:col>
      <xdr:colOff>1</xdr:colOff>
      <xdr:row>0</xdr:row>
      <xdr:rowOff>138112</xdr:rowOff>
    </xdr:from>
    <xdr:to>
      <xdr:col>17</xdr:col>
      <xdr:colOff>561975</xdr:colOff>
      <xdr:row>17</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561975</xdr:colOff>
      <xdr:row>20</xdr:row>
      <xdr:rowOff>157161</xdr:rowOff>
    </xdr:from>
    <xdr:to>
      <xdr:col>17</xdr:col>
      <xdr:colOff>561975</xdr:colOff>
      <xdr:row>44</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190499</xdr:colOff>
      <xdr:row>50</xdr:row>
      <xdr:rowOff>95251</xdr:rowOff>
    </xdr:from>
    <xdr:to>
      <xdr:col>14</xdr:col>
      <xdr:colOff>476250</xdr:colOff>
      <xdr:row>54</xdr:row>
      <xdr:rowOff>104775</xdr:rowOff>
    </xdr:to>
    <xdr:sp macro="" textlink="">
      <xdr:nvSpPr>
        <xdr:cNvPr id="5" name="TextBox 4"/>
        <xdr:cNvSpPr txBox="1"/>
      </xdr:nvSpPr>
      <xdr:spPr>
        <a:xfrm>
          <a:off x="6981824" y="9172576"/>
          <a:ext cx="3333751" cy="657224"/>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Black" pitchFamily="34" charset="0"/>
            </a:rPr>
            <a:t>This</a:t>
          </a:r>
          <a:r>
            <a:rPr lang="en-US" sz="1400" baseline="0">
              <a:latin typeface="Arial Black" pitchFamily="34" charset="0"/>
            </a:rPr>
            <a:t> older type meter reading is: 57437 CF, or 574 BU</a:t>
          </a:r>
        </a:p>
        <a:p>
          <a:r>
            <a:rPr lang="en-US" sz="1400" baseline="0">
              <a:latin typeface="Arial Black" pitchFamily="34" charset="0"/>
            </a:rPr>
            <a:t> </a:t>
          </a:r>
          <a:endParaRPr lang="en-US" sz="1400">
            <a:latin typeface="Arial Black" pitchFamily="34" charset="0"/>
          </a:endParaRPr>
        </a:p>
      </xdr:txBody>
    </xdr:sp>
    <xdr:clientData/>
  </xdr:twoCellAnchor>
  <xdr:twoCellAnchor>
    <xdr:from>
      <xdr:col>7</xdr:col>
      <xdr:colOff>15875</xdr:colOff>
      <xdr:row>52</xdr:row>
      <xdr:rowOff>100013</xdr:rowOff>
    </xdr:from>
    <xdr:to>
      <xdr:col>9</xdr:col>
      <xdr:colOff>190499</xdr:colOff>
      <xdr:row>52</xdr:row>
      <xdr:rowOff>100013</xdr:rowOff>
    </xdr:to>
    <xdr:cxnSp macro="">
      <xdr:nvCxnSpPr>
        <xdr:cNvPr id="6" name="Straight Arrow Connector 5"/>
        <xdr:cNvCxnSpPr>
          <a:stCxn id="5" idx="1"/>
          <a:endCxn id="7" idx="3"/>
        </xdr:cNvCxnSpPr>
      </xdr:nvCxnSpPr>
      <xdr:spPr bwMode="auto">
        <a:xfrm flipH="1">
          <a:off x="5588000" y="9501188"/>
          <a:ext cx="1393824"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1028700</xdr:colOff>
      <xdr:row>42</xdr:row>
      <xdr:rowOff>9525</xdr:rowOff>
    </xdr:from>
    <xdr:to>
      <xdr:col>7</xdr:col>
      <xdr:colOff>15875</xdr:colOff>
      <xdr:row>63</xdr:row>
      <xdr:rowOff>28575</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8700" y="7791450"/>
          <a:ext cx="4559300" cy="3419475"/>
        </a:xfrm>
        <a:prstGeom prst="rect">
          <a:avLst/>
        </a:prstGeom>
      </xdr:spPr>
    </xdr:pic>
    <xdr:clientData/>
  </xdr:twoCellAnchor>
  <xdr:twoCellAnchor>
    <xdr:from>
      <xdr:col>4</xdr:col>
      <xdr:colOff>657225</xdr:colOff>
      <xdr:row>25</xdr:row>
      <xdr:rowOff>76201</xdr:rowOff>
    </xdr:from>
    <xdr:to>
      <xdr:col>6</xdr:col>
      <xdr:colOff>695325</xdr:colOff>
      <xdr:row>29</xdr:row>
      <xdr:rowOff>95251</xdr:rowOff>
    </xdr:to>
    <xdr:sp macro="" textlink="">
      <xdr:nvSpPr>
        <xdr:cNvPr id="4" name="TextBox 3"/>
        <xdr:cNvSpPr txBox="1"/>
      </xdr:nvSpPr>
      <xdr:spPr>
        <a:xfrm>
          <a:off x="3971925" y="5276851"/>
          <a:ext cx="1590675" cy="6667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a:t>
          </a:r>
          <a:r>
            <a:rPr lang="en-US" sz="1100" baseline="0"/>
            <a:t> meter readings in yellow cells in units of cubit feet.</a:t>
          </a:r>
        </a:p>
        <a:p>
          <a:endParaRPr lang="en-US" sz="1100"/>
        </a:p>
      </xdr:txBody>
    </xdr:sp>
    <xdr:clientData/>
  </xdr:twoCellAnchor>
  <xdr:twoCellAnchor>
    <xdr:from>
      <xdr:col>4</xdr:col>
      <xdr:colOff>419100</xdr:colOff>
      <xdr:row>17</xdr:row>
      <xdr:rowOff>133350</xdr:rowOff>
    </xdr:from>
    <xdr:to>
      <xdr:col>5</xdr:col>
      <xdr:colOff>661988</xdr:colOff>
      <xdr:row>25</xdr:row>
      <xdr:rowOff>76201</xdr:rowOff>
    </xdr:to>
    <xdr:cxnSp macro="">
      <xdr:nvCxnSpPr>
        <xdr:cNvPr id="9" name="Straight Arrow Connector 8"/>
        <xdr:cNvCxnSpPr>
          <a:stCxn id="4" idx="0"/>
        </xdr:cNvCxnSpPr>
      </xdr:nvCxnSpPr>
      <xdr:spPr bwMode="auto">
        <a:xfrm flipH="1" flipV="1">
          <a:off x="3733800" y="4010025"/>
          <a:ext cx="1033463" cy="1266826"/>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MASCO/Dallas/EFL%20Water%20Budget%20Worksheet%20Fris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Leslie/My%20Documents/Install%20Work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iteInfo"/>
      <sheetName val="Monthly ET"/>
      <sheetName val="Daily ET"/>
      <sheetName val="Cumulative Chart"/>
      <sheetName val="Meter Data"/>
      <sheetName val="ET chart"/>
      <sheetName val="ET chart (2)"/>
      <sheetName val="Kl"/>
      <sheetName val="WaterBudget"/>
      <sheetName val="Drip Irrigation Application"/>
      <sheetName val="Weekly Schedule"/>
      <sheetName val="Max Week Schedule"/>
      <sheetName val="Weekly ETo Graph"/>
      <sheetName val="Water Budget"/>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all Worksheet"/>
      <sheetName val="Water Budget"/>
      <sheetName val="Meter Data"/>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imis.water.ca.gov/cimis/dailyReport.do"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sheetPr>
  <dimension ref="A1:B39"/>
  <sheetViews>
    <sheetView showGridLines="0" tabSelected="1" topLeftCell="A7" zoomScaleNormal="100" workbookViewId="0">
      <selection activeCell="B20" sqref="B20"/>
    </sheetView>
  </sheetViews>
  <sheetFormatPr defaultRowHeight="12.75" x14ac:dyDescent="0.2"/>
  <cols>
    <col min="1" max="1" width="7.42578125" style="255" customWidth="1"/>
    <col min="2" max="2" width="93.42578125" style="3" customWidth="1"/>
    <col min="3" max="16384" width="9.140625" style="3"/>
  </cols>
  <sheetData>
    <row r="1" spans="1:2" ht="128.25" customHeight="1" thickBot="1" x14ac:dyDescent="0.25">
      <c r="A1" s="3"/>
    </row>
    <row r="2" spans="1:2" s="248" customFormat="1" ht="20.100000000000001" customHeight="1" x14ac:dyDescent="0.25">
      <c r="A2" s="256"/>
      <c r="B2" s="247" t="s">
        <v>205</v>
      </c>
    </row>
    <row r="3" spans="1:2" s="248" customFormat="1" ht="20.100000000000001" customHeight="1" x14ac:dyDescent="0.25">
      <c r="A3" s="280" t="s">
        <v>206</v>
      </c>
      <c r="B3" s="281"/>
    </row>
    <row r="4" spans="1:2" s="250" customFormat="1" ht="20.100000000000001" customHeight="1" x14ac:dyDescent="0.2">
      <c r="A4" s="257">
        <v>1</v>
      </c>
      <c r="B4" s="249" t="s">
        <v>177</v>
      </c>
    </row>
    <row r="5" spans="1:2" s="250" customFormat="1" ht="20.100000000000001" customHeight="1" x14ac:dyDescent="0.2">
      <c r="A5" s="257">
        <v>2</v>
      </c>
      <c r="B5" s="249" t="s">
        <v>210</v>
      </c>
    </row>
    <row r="6" spans="1:2" s="250" customFormat="1" ht="28.5" x14ac:dyDescent="0.2">
      <c r="A6" s="257">
        <v>3</v>
      </c>
      <c r="B6" s="249" t="s">
        <v>155</v>
      </c>
    </row>
    <row r="7" spans="1:2" s="250" customFormat="1" ht="15" x14ac:dyDescent="0.2">
      <c r="A7" s="258"/>
      <c r="B7" s="251" t="s">
        <v>178</v>
      </c>
    </row>
    <row r="8" spans="1:2" s="250" customFormat="1" ht="20.100000000000001" customHeight="1" x14ac:dyDescent="0.2">
      <c r="A8" s="257">
        <v>1</v>
      </c>
      <c r="B8" s="249" t="s">
        <v>207</v>
      </c>
    </row>
    <row r="9" spans="1:2" s="250" customFormat="1" ht="39.75" customHeight="1" x14ac:dyDescent="0.2">
      <c r="A9" s="257">
        <v>2</v>
      </c>
      <c r="B9" s="249" t="s">
        <v>220</v>
      </c>
    </row>
    <row r="10" spans="1:2" s="250" customFormat="1" ht="33" x14ac:dyDescent="0.2">
      <c r="A10" s="257">
        <v>3</v>
      </c>
      <c r="B10" s="249" t="s">
        <v>221</v>
      </c>
    </row>
    <row r="11" spans="1:2" s="250" customFormat="1" ht="20.100000000000001" customHeight="1" x14ac:dyDescent="0.2">
      <c r="A11" s="257">
        <v>4</v>
      </c>
      <c r="B11" s="249" t="s">
        <v>208</v>
      </c>
    </row>
    <row r="12" spans="1:2" s="250" customFormat="1" ht="31.5" customHeight="1" x14ac:dyDescent="0.2">
      <c r="A12" s="257">
        <v>5</v>
      </c>
      <c r="B12" s="249" t="s">
        <v>231</v>
      </c>
    </row>
    <row r="13" spans="1:2" s="250" customFormat="1" ht="20.100000000000001" customHeight="1" x14ac:dyDescent="0.2">
      <c r="A13" s="257">
        <v>6</v>
      </c>
      <c r="B13" s="249" t="s">
        <v>179</v>
      </c>
    </row>
    <row r="14" spans="1:2" s="250" customFormat="1" ht="20.100000000000001" customHeight="1" x14ac:dyDescent="0.2">
      <c r="A14" s="257">
        <v>7</v>
      </c>
      <c r="B14" s="249" t="s">
        <v>209</v>
      </c>
    </row>
    <row r="15" spans="1:2" s="250" customFormat="1" ht="20.100000000000001" customHeight="1" x14ac:dyDescent="0.2">
      <c r="A15" s="257">
        <v>8</v>
      </c>
      <c r="B15" s="249" t="s">
        <v>233</v>
      </c>
    </row>
    <row r="16" spans="1:2" s="250" customFormat="1" ht="20.100000000000001" customHeight="1" x14ac:dyDescent="0.2">
      <c r="A16" s="257" t="s">
        <v>223</v>
      </c>
      <c r="B16" s="249" t="s">
        <v>228</v>
      </c>
    </row>
    <row r="17" spans="1:2" s="250" customFormat="1" ht="42.75" x14ac:dyDescent="0.2">
      <c r="A17" s="259" t="s">
        <v>224</v>
      </c>
      <c r="B17" s="252" t="s">
        <v>229</v>
      </c>
    </row>
    <row r="18" spans="1:2" s="250" customFormat="1" ht="28.5" x14ac:dyDescent="0.2">
      <c r="A18" s="259" t="s">
        <v>225</v>
      </c>
      <c r="B18" s="252" t="s">
        <v>188</v>
      </c>
    </row>
    <row r="19" spans="1:2" s="250" customFormat="1" ht="28.5" x14ac:dyDescent="0.2">
      <c r="A19" s="259" t="s">
        <v>226</v>
      </c>
      <c r="B19" s="252" t="s">
        <v>232</v>
      </c>
    </row>
    <row r="20" spans="1:2" s="250" customFormat="1" ht="20.100000000000001" customHeight="1" x14ac:dyDescent="0.2">
      <c r="A20" s="259" t="s">
        <v>227</v>
      </c>
      <c r="B20" s="252" t="s">
        <v>222</v>
      </c>
    </row>
    <row r="21" spans="1:2" s="250" customFormat="1" ht="42.75" x14ac:dyDescent="0.2">
      <c r="A21" s="259">
        <v>9</v>
      </c>
      <c r="B21" s="252" t="s">
        <v>230</v>
      </c>
    </row>
    <row r="22" spans="1:2" s="250" customFormat="1" ht="59.25" customHeight="1" thickBot="1" x14ac:dyDescent="0.25">
      <c r="A22" s="260">
        <v>10</v>
      </c>
      <c r="B22" s="253" t="s">
        <v>234</v>
      </c>
    </row>
    <row r="35" spans="1:2" x14ac:dyDescent="0.2">
      <c r="A35" s="261"/>
      <c r="B35" s="48"/>
    </row>
    <row r="36" spans="1:2" x14ac:dyDescent="0.2">
      <c r="A36" s="261"/>
      <c r="B36" s="48"/>
    </row>
    <row r="37" spans="1:2" x14ac:dyDescent="0.2">
      <c r="A37" s="261"/>
      <c r="B37" s="48"/>
    </row>
    <row r="38" spans="1:2" x14ac:dyDescent="0.2">
      <c r="A38" s="261"/>
      <c r="B38" s="48"/>
    </row>
    <row r="39" spans="1:2" x14ac:dyDescent="0.2">
      <c r="A39" s="261"/>
      <c r="B39" s="48"/>
    </row>
  </sheetData>
  <sheetProtection password="DD41" sheet="1" objects="1" scenarios="1"/>
  <mergeCells count="1">
    <mergeCell ref="A3:B3"/>
  </mergeCells>
  <phoneticPr fontId="0" type="noConversion"/>
  <pageMargins left="0.75" right="0.75" top="1" bottom="1" header="0.5" footer="0.5"/>
  <pageSetup scale="89" orientation="portrait" horizontalDpi="355" verticalDpi="464" r:id="rId1"/>
  <headerFooter alignWithMargins="0">
    <oddFooter>&amp;CPrepared by Aquacraft, Inc.</oddFooter>
  </headerFooter>
  <rowBreaks count="1" manualBreakCount="1">
    <brk id="2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6"/>
  </sheetPr>
  <dimension ref="A1:AO59"/>
  <sheetViews>
    <sheetView workbookViewId="0"/>
  </sheetViews>
  <sheetFormatPr defaultRowHeight="12.75" x14ac:dyDescent="0.2"/>
  <cols>
    <col min="1" max="1" width="4" customWidth="1"/>
    <col min="2" max="2" width="8" customWidth="1"/>
    <col min="3" max="3" width="9.28515625" customWidth="1"/>
    <col min="4" max="4" width="7.7109375" customWidth="1"/>
    <col min="5" max="5" width="9" customWidth="1"/>
    <col min="6" max="6" width="5.85546875" customWidth="1"/>
    <col min="7" max="7" width="7" bestFit="1" customWidth="1"/>
    <col min="8" max="23" width="5.85546875" customWidth="1"/>
    <col min="24" max="24" width="5" bestFit="1" customWidth="1"/>
    <col min="25" max="41" width="5.85546875" customWidth="1"/>
  </cols>
  <sheetData>
    <row r="1" spans="1:41" ht="13.5" thickBot="1" x14ac:dyDescent="0.25"/>
    <row r="2" spans="1:41" x14ac:dyDescent="0.2">
      <c r="A2" s="18"/>
      <c r="B2" s="19"/>
      <c r="C2" s="19"/>
      <c r="D2" s="20" t="s">
        <v>33</v>
      </c>
      <c r="E2" s="20"/>
      <c r="F2" s="21" t="e">
        <f t="shared" ref="F2:AO2" si="0">VLOOKUP(F6,Zone,12)</f>
        <v>#REF!</v>
      </c>
      <c r="G2" s="21" t="e">
        <f t="shared" si="0"/>
        <v>#REF!</v>
      </c>
      <c r="H2" s="21" t="e">
        <f t="shared" si="0"/>
        <v>#REF!</v>
      </c>
      <c r="I2" s="21" t="e">
        <f t="shared" si="0"/>
        <v>#REF!</v>
      </c>
      <c r="J2" s="21" t="e">
        <f t="shared" si="0"/>
        <v>#REF!</v>
      </c>
      <c r="K2" s="21" t="e">
        <f t="shared" si="0"/>
        <v>#REF!</v>
      </c>
      <c r="L2" s="21" t="e">
        <f t="shared" si="0"/>
        <v>#REF!</v>
      </c>
      <c r="M2" s="21" t="e">
        <f t="shared" si="0"/>
        <v>#REF!</v>
      </c>
      <c r="N2" s="21" t="e">
        <f t="shared" si="0"/>
        <v>#REF!</v>
      </c>
      <c r="O2" s="21" t="e">
        <f t="shared" si="0"/>
        <v>#REF!</v>
      </c>
      <c r="P2" s="21" t="e">
        <f t="shared" si="0"/>
        <v>#REF!</v>
      </c>
      <c r="Q2" s="21" t="e">
        <f t="shared" si="0"/>
        <v>#REF!</v>
      </c>
      <c r="R2" s="21" t="e">
        <f t="shared" si="0"/>
        <v>#REF!</v>
      </c>
      <c r="S2" s="21" t="e">
        <f t="shared" si="0"/>
        <v>#REF!</v>
      </c>
      <c r="T2" s="21" t="e">
        <f t="shared" si="0"/>
        <v>#REF!</v>
      </c>
      <c r="U2" s="21" t="e">
        <f t="shared" si="0"/>
        <v>#REF!</v>
      </c>
      <c r="V2" s="21" t="e">
        <f t="shared" si="0"/>
        <v>#REF!</v>
      </c>
      <c r="W2" s="21" t="e">
        <f t="shared" si="0"/>
        <v>#REF!</v>
      </c>
      <c r="X2" s="21" t="e">
        <f t="shared" si="0"/>
        <v>#REF!</v>
      </c>
      <c r="Y2" s="21" t="e">
        <f t="shared" si="0"/>
        <v>#REF!</v>
      </c>
      <c r="Z2" s="21" t="e">
        <f t="shared" si="0"/>
        <v>#REF!</v>
      </c>
      <c r="AA2" s="21" t="e">
        <f t="shared" si="0"/>
        <v>#REF!</v>
      </c>
      <c r="AB2" s="21" t="e">
        <f t="shared" si="0"/>
        <v>#REF!</v>
      </c>
      <c r="AC2" s="21" t="e">
        <f t="shared" si="0"/>
        <v>#REF!</v>
      </c>
      <c r="AD2" s="21" t="e">
        <f t="shared" si="0"/>
        <v>#REF!</v>
      </c>
      <c r="AE2" s="21" t="e">
        <f t="shared" si="0"/>
        <v>#REF!</v>
      </c>
      <c r="AF2" s="21" t="e">
        <f t="shared" si="0"/>
        <v>#REF!</v>
      </c>
      <c r="AG2" s="21" t="e">
        <f t="shared" si="0"/>
        <v>#REF!</v>
      </c>
      <c r="AH2" s="21" t="e">
        <f t="shared" si="0"/>
        <v>#REF!</v>
      </c>
      <c r="AI2" s="21" t="e">
        <f t="shared" si="0"/>
        <v>#REF!</v>
      </c>
      <c r="AJ2" s="21" t="e">
        <f t="shared" si="0"/>
        <v>#REF!</v>
      </c>
      <c r="AK2" s="21" t="e">
        <f t="shared" si="0"/>
        <v>#REF!</v>
      </c>
      <c r="AL2" s="21" t="e">
        <f t="shared" si="0"/>
        <v>#REF!</v>
      </c>
      <c r="AM2" s="21" t="e">
        <f t="shared" si="0"/>
        <v>#REF!</v>
      </c>
      <c r="AN2" s="21" t="e">
        <f t="shared" si="0"/>
        <v>#REF!</v>
      </c>
      <c r="AO2" s="21" t="e">
        <f t="shared" si="0"/>
        <v>#REF!</v>
      </c>
    </row>
    <row r="3" spans="1:41" x14ac:dyDescent="0.2">
      <c r="A3" s="22"/>
      <c r="B3" s="9"/>
      <c r="C3" s="9"/>
      <c r="D3" s="10" t="s">
        <v>34</v>
      </c>
      <c r="E3" s="10" t="s">
        <v>118</v>
      </c>
      <c r="F3" s="10" t="str">
        <f t="shared" ref="F3:AO3" si="1">VLOOKUP(F6,Zone,3)</f>
        <v>Select Plant Type</v>
      </c>
      <c r="G3" s="10" t="str">
        <f t="shared" si="1"/>
        <v>Select Plant Type</v>
      </c>
      <c r="H3" s="10" t="str">
        <f t="shared" si="1"/>
        <v>Select Plant Type</v>
      </c>
      <c r="I3" s="10" t="str">
        <f t="shared" si="1"/>
        <v>Select Plant Type</v>
      </c>
      <c r="J3" s="10" t="str">
        <f t="shared" si="1"/>
        <v>Select Plant Type</v>
      </c>
      <c r="K3" s="10" t="str">
        <f t="shared" si="1"/>
        <v>Select Plant Type</v>
      </c>
      <c r="L3" s="10" t="str">
        <f t="shared" si="1"/>
        <v>Select Plant Type</v>
      </c>
      <c r="M3" s="10" t="str">
        <f t="shared" si="1"/>
        <v>Select Plant Type</v>
      </c>
      <c r="N3" s="10" t="str">
        <f t="shared" si="1"/>
        <v>Select Plant Type</v>
      </c>
      <c r="O3" s="10" t="str">
        <f t="shared" si="1"/>
        <v>Select Plant Type</v>
      </c>
      <c r="P3" s="10" t="str">
        <f t="shared" si="1"/>
        <v>Select Plant Type</v>
      </c>
      <c r="Q3" s="10" t="str">
        <f t="shared" si="1"/>
        <v>Select Plant Type</v>
      </c>
      <c r="R3" s="10" t="str">
        <f t="shared" si="1"/>
        <v>Select Plant Type</v>
      </c>
      <c r="S3" s="10" t="str">
        <f t="shared" si="1"/>
        <v>Select Plant Type</v>
      </c>
      <c r="T3" s="10" t="str">
        <f t="shared" si="1"/>
        <v>Select Plant Type</v>
      </c>
      <c r="U3" s="10" t="str">
        <f t="shared" si="1"/>
        <v>Select Plant Type</v>
      </c>
      <c r="V3" s="10" t="str">
        <f t="shared" si="1"/>
        <v>Select Plant Type</v>
      </c>
      <c r="W3" s="10" t="str">
        <f t="shared" si="1"/>
        <v>Select Plant Type</v>
      </c>
      <c r="X3" s="10" t="str">
        <f t="shared" si="1"/>
        <v>Select Plant Type</v>
      </c>
      <c r="Y3" s="10" t="str">
        <f t="shared" si="1"/>
        <v>Select Plant Type</v>
      </c>
      <c r="Z3" s="10" t="str">
        <f t="shared" si="1"/>
        <v>Select Plant Type</v>
      </c>
      <c r="AA3" s="10" t="str">
        <f t="shared" si="1"/>
        <v>Select Plant Type</v>
      </c>
      <c r="AB3" s="10" t="str">
        <f t="shared" si="1"/>
        <v>Select Plant Type</v>
      </c>
      <c r="AC3" s="10" t="str">
        <f t="shared" si="1"/>
        <v>Select Plant Type</v>
      </c>
      <c r="AD3" s="10" t="str">
        <f t="shared" si="1"/>
        <v>Select Plant Type</v>
      </c>
      <c r="AE3" s="10" t="str">
        <f t="shared" si="1"/>
        <v>Select Plant Type</v>
      </c>
      <c r="AF3" s="10" t="str">
        <f t="shared" si="1"/>
        <v>Select Plant Type</v>
      </c>
      <c r="AG3" s="10" t="str">
        <f t="shared" si="1"/>
        <v>Select Plant Type</v>
      </c>
      <c r="AH3" s="10" t="str">
        <f t="shared" si="1"/>
        <v>Select Plant Type</v>
      </c>
      <c r="AI3" s="10" t="str">
        <f t="shared" si="1"/>
        <v>Select Plant Type</v>
      </c>
      <c r="AJ3" s="10" t="str">
        <f t="shared" si="1"/>
        <v>Select Plant Type</v>
      </c>
      <c r="AK3" s="10" t="str">
        <f t="shared" si="1"/>
        <v>Select Plant Type</v>
      </c>
      <c r="AL3" s="10" t="str">
        <f t="shared" si="1"/>
        <v>Select Plant Type</v>
      </c>
      <c r="AM3" s="10" t="str">
        <f t="shared" si="1"/>
        <v>Select Plant Type</v>
      </c>
      <c r="AN3" s="10" t="str">
        <f t="shared" si="1"/>
        <v>Select Plant Type</v>
      </c>
      <c r="AO3" s="10" t="str">
        <f t="shared" si="1"/>
        <v>Select Plant Type</v>
      </c>
    </row>
    <row r="4" spans="1:41" x14ac:dyDescent="0.2">
      <c r="A4" s="22"/>
      <c r="B4" s="9"/>
      <c r="C4" s="9"/>
      <c r="D4" s="10" t="s">
        <v>120</v>
      </c>
      <c r="E4" s="10"/>
      <c r="F4" s="15" t="e">
        <f t="shared" ref="F4:AO4" si="2">VLOOKUP(F6,Zone,9)</f>
        <v>#REF!</v>
      </c>
      <c r="G4" s="15" t="e">
        <f t="shared" si="2"/>
        <v>#REF!</v>
      </c>
      <c r="H4" s="15" t="e">
        <f t="shared" si="2"/>
        <v>#REF!</v>
      </c>
      <c r="I4" s="15" t="e">
        <f t="shared" si="2"/>
        <v>#REF!</v>
      </c>
      <c r="J4" s="15" t="e">
        <f t="shared" si="2"/>
        <v>#REF!</v>
      </c>
      <c r="K4" s="15" t="e">
        <f t="shared" si="2"/>
        <v>#REF!</v>
      </c>
      <c r="L4" s="15" t="e">
        <f t="shared" si="2"/>
        <v>#REF!</v>
      </c>
      <c r="M4" s="15" t="e">
        <f t="shared" si="2"/>
        <v>#REF!</v>
      </c>
      <c r="N4" s="15" t="e">
        <f t="shared" si="2"/>
        <v>#REF!</v>
      </c>
      <c r="O4" s="15" t="e">
        <f t="shared" si="2"/>
        <v>#REF!</v>
      </c>
      <c r="P4" s="15" t="e">
        <f t="shared" si="2"/>
        <v>#REF!</v>
      </c>
      <c r="Q4" s="15" t="e">
        <f t="shared" si="2"/>
        <v>#REF!</v>
      </c>
      <c r="R4" s="15" t="e">
        <f t="shared" si="2"/>
        <v>#REF!</v>
      </c>
      <c r="S4" s="15" t="e">
        <f t="shared" si="2"/>
        <v>#REF!</v>
      </c>
      <c r="T4" s="15" t="e">
        <f t="shared" si="2"/>
        <v>#REF!</v>
      </c>
      <c r="U4" s="15" t="e">
        <f t="shared" si="2"/>
        <v>#REF!</v>
      </c>
      <c r="V4" s="15" t="e">
        <f t="shared" si="2"/>
        <v>#REF!</v>
      </c>
      <c r="W4" s="15" t="e">
        <f t="shared" si="2"/>
        <v>#REF!</v>
      </c>
      <c r="X4" s="15" t="e">
        <f t="shared" si="2"/>
        <v>#REF!</v>
      </c>
      <c r="Y4" s="15" t="e">
        <f t="shared" si="2"/>
        <v>#REF!</v>
      </c>
      <c r="Z4" s="15" t="e">
        <f t="shared" si="2"/>
        <v>#REF!</v>
      </c>
      <c r="AA4" s="15" t="e">
        <f t="shared" si="2"/>
        <v>#REF!</v>
      </c>
      <c r="AB4" s="15" t="e">
        <f t="shared" si="2"/>
        <v>#REF!</v>
      </c>
      <c r="AC4" s="15" t="e">
        <f t="shared" si="2"/>
        <v>#REF!</v>
      </c>
      <c r="AD4" s="15" t="e">
        <f t="shared" si="2"/>
        <v>#REF!</v>
      </c>
      <c r="AE4" s="15" t="e">
        <f t="shared" si="2"/>
        <v>#REF!</v>
      </c>
      <c r="AF4" s="15" t="e">
        <f t="shared" si="2"/>
        <v>#REF!</v>
      </c>
      <c r="AG4" s="15" t="e">
        <f t="shared" si="2"/>
        <v>#REF!</v>
      </c>
      <c r="AH4" s="15" t="e">
        <f t="shared" si="2"/>
        <v>#REF!</v>
      </c>
      <c r="AI4" s="15" t="e">
        <f t="shared" si="2"/>
        <v>#REF!</v>
      </c>
      <c r="AJ4" s="15" t="e">
        <f t="shared" si="2"/>
        <v>#REF!</v>
      </c>
      <c r="AK4" s="15" t="e">
        <f t="shared" si="2"/>
        <v>#REF!</v>
      </c>
      <c r="AL4" s="15" t="e">
        <f t="shared" si="2"/>
        <v>#REF!</v>
      </c>
      <c r="AM4" s="15" t="e">
        <f t="shared" si="2"/>
        <v>#REF!</v>
      </c>
      <c r="AN4" s="15" t="e">
        <f t="shared" si="2"/>
        <v>#REF!</v>
      </c>
      <c r="AO4" s="15" t="e">
        <f t="shared" si="2"/>
        <v>#REF!</v>
      </c>
    </row>
    <row r="5" spans="1:41" x14ac:dyDescent="0.2">
      <c r="A5" s="22"/>
      <c r="B5" s="9"/>
      <c r="C5" s="344" t="s">
        <v>36</v>
      </c>
      <c r="D5" s="344"/>
      <c r="E5" s="14"/>
      <c r="F5" s="344" t="s">
        <v>119</v>
      </c>
      <c r="G5" s="344"/>
      <c r="H5" s="344"/>
      <c r="I5" s="344"/>
      <c r="J5" s="344"/>
      <c r="K5" s="344"/>
      <c r="L5" s="344"/>
      <c r="M5" s="344"/>
      <c r="N5" s="344"/>
      <c r="O5" s="344"/>
      <c r="P5" s="344"/>
      <c r="Q5" s="344"/>
      <c r="R5" s="344"/>
      <c r="S5" s="344"/>
      <c r="T5" s="344"/>
      <c r="U5" s="344"/>
      <c r="V5" s="344"/>
      <c r="W5" s="344"/>
      <c r="X5" s="344"/>
      <c r="Y5" s="344"/>
      <c r="Z5" s="344"/>
      <c r="AA5" s="344"/>
      <c r="AB5" s="344"/>
      <c r="AC5" s="345"/>
      <c r="AD5" s="345"/>
      <c r="AE5" s="345"/>
      <c r="AF5" s="345"/>
      <c r="AG5" s="345"/>
      <c r="AH5" s="345"/>
      <c r="AI5" s="345"/>
      <c r="AJ5" s="345"/>
      <c r="AK5" s="345"/>
      <c r="AL5" s="345"/>
      <c r="AM5" s="345"/>
      <c r="AN5" s="345"/>
      <c r="AO5" s="346"/>
    </row>
    <row r="6" spans="1:41" x14ac:dyDescent="0.2">
      <c r="A6" s="24" t="s">
        <v>13</v>
      </c>
      <c r="B6" s="12" t="s">
        <v>2</v>
      </c>
      <c r="C6" s="12" t="s">
        <v>37</v>
      </c>
      <c r="D6" s="13" t="s">
        <v>32</v>
      </c>
      <c r="E6" s="34" t="s">
        <v>38</v>
      </c>
      <c r="F6" s="10">
        <v>1</v>
      </c>
      <c r="G6" s="10">
        <v>2</v>
      </c>
      <c r="H6" s="10">
        <v>3</v>
      </c>
      <c r="I6" s="10">
        <v>4</v>
      </c>
      <c r="J6" s="10">
        <v>5</v>
      </c>
      <c r="K6" s="10">
        <v>6</v>
      </c>
      <c r="L6" s="10">
        <v>7</v>
      </c>
      <c r="M6" s="10">
        <v>8</v>
      </c>
      <c r="N6" s="10">
        <v>9</v>
      </c>
      <c r="O6" s="10">
        <v>10</v>
      </c>
      <c r="P6" s="10">
        <v>11</v>
      </c>
      <c r="Q6" s="10">
        <v>12</v>
      </c>
      <c r="R6" s="10">
        <v>13</v>
      </c>
      <c r="S6" s="10">
        <v>14</v>
      </c>
      <c r="T6" s="10">
        <v>15</v>
      </c>
      <c r="U6" s="10">
        <v>16</v>
      </c>
      <c r="V6" s="10">
        <v>17</v>
      </c>
      <c r="W6" s="10">
        <v>18</v>
      </c>
      <c r="X6" s="10">
        <v>19</v>
      </c>
      <c r="Y6" s="10">
        <v>20</v>
      </c>
      <c r="Z6" s="10">
        <v>21</v>
      </c>
      <c r="AA6" s="10">
        <v>22</v>
      </c>
      <c r="AB6" s="10">
        <v>23</v>
      </c>
      <c r="AC6" s="62">
        <v>24</v>
      </c>
      <c r="AD6" s="62">
        <v>25</v>
      </c>
      <c r="AE6" s="62">
        <v>26</v>
      </c>
      <c r="AF6" s="62">
        <v>27</v>
      </c>
      <c r="AG6" s="62">
        <v>28</v>
      </c>
      <c r="AH6" s="62">
        <v>29</v>
      </c>
      <c r="AI6" s="62">
        <v>30</v>
      </c>
      <c r="AJ6" s="62">
        <v>31</v>
      </c>
      <c r="AK6" s="62">
        <v>32</v>
      </c>
      <c r="AL6" s="62">
        <v>33</v>
      </c>
      <c r="AM6" s="62">
        <v>34</v>
      </c>
      <c r="AN6" s="62">
        <v>35</v>
      </c>
      <c r="AO6" s="23">
        <v>36</v>
      </c>
    </row>
    <row r="7" spans="1:41" x14ac:dyDescent="0.2">
      <c r="A7" s="342" t="s">
        <v>11</v>
      </c>
      <c r="B7" s="14">
        <v>1</v>
      </c>
      <c r="C7" s="11">
        <f>'Monthly ETo'!D4</f>
        <v>2.4752000000000001</v>
      </c>
      <c r="D7" s="15">
        <f>$C$7*0.2</f>
        <v>0.49504000000000004</v>
      </c>
      <c r="E7" s="35">
        <f>D7/$D$34</f>
        <v>0.26940952380952382</v>
      </c>
      <c r="F7" s="16" t="e">
        <f t="shared" ref="F7:F23" si="3">IF(F$4&gt;0,$E7*F$34,0)</f>
        <v>#REF!</v>
      </c>
      <c r="G7" s="16" t="e">
        <f t="shared" ref="G7:V22" si="4">IF(G$4&gt;0,$E7*G$34,0)</f>
        <v>#REF!</v>
      </c>
      <c r="H7" s="16" t="e">
        <f t="shared" si="4"/>
        <v>#REF!</v>
      </c>
      <c r="I7" s="16" t="e">
        <f t="shared" si="4"/>
        <v>#REF!</v>
      </c>
      <c r="J7" s="16" t="e">
        <f t="shared" si="4"/>
        <v>#REF!</v>
      </c>
      <c r="K7" s="16" t="e">
        <f t="shared" si="4"/>
        <v>#REF!</v>
      </c>
      <c r="L7" s="16" t="e">
        <f t="shared" si="4"/>
        <v>#REF!</v>
      </c>
      <c r="M7" s="16" t="e">
        <f t="shared" si="4"/>
        <v>#REF!</v>
      </c>
      <c r="N7" s="16" t="e">
        <f t="shared" si="4"/>
        <v>#REF!</v>
      </c>
      <c r="O7" s="16" t="e">
        <f t="shared" si="4"/>
        <v>#REF!</v>
      </c>
      <c r="P7" s="16" t="e">
        <f t="shared" si="4"/>
        <v>#REF!</v>
      </c>
      <c r="Q7" s="16" t="e">
        <f t="shared" si="4"/>
        <v>#REF!</v>
      </c>
      <c r="R7" s="16" t="e">
        <f t="shared" si="4"/>
        <v>#REF!</v>
      </c>
      <c r="S7" s="16" t="e">
        <f t="shared" si="4"/>
        <v>#REF!</v>
      </c>
      <c r="T7" s="16" t="e">
        <f t="shared" si="4"/>
        <v>#REF!</v>
      </c>
      <c r="U7" s="16" t="e">
        <f t="shared" si="4"/>
        <v>#REF!</v>
      </c>
      <c r="V7" s="16" t="e">
        <f t="shared" si="4"/>
        <v>#REF!</v>
      </c>
      <c r="W7" s="16" t="e">
        <f t="shared" ref="W7:AB16" si="5">IF(W$4&gt;0,$E7*W$34,0)</f>
        <v>#REF!</v>
      </c>
      <c r="X7" s="16" t="e">
        <f t="shared" si="5"/>
        <v>#REF!</v>
      </c>
      <c r="Y7" s="16" t="e">
        <f t="shared" si="5"/>
        <v>#REF!</v>
      </c>
      <c r="Z7" s="16" t="e">
        <f t="shared" si="5"/>
        <v>#REF!</v>
      </c>
      <c r="AA7" s="16" t="e">
        <f t="shared" si="5"/>
        <v>#REF!</v>
      </c>
      <c r="AB7" s="16" t="e">
        <f t="shared" si="5"/>
        <v>#REF!</v>
      </c>
      <c r="AC7" s="63"/>
      <c r="AD7" s="63"/>
      <c r="AE7" s="63"/>
      <c r="AF7" s="63"/>
      <c r="AG7" s="63"/>
      <c r="AH7" s="63"/>
      <c r="AI7" s="63"/>
      <c r="AJ7" s="63"/>
      <c r="AK7" s="63"/>
      <c r="AL7" s="63"/>
      <c r="AM7" s="63"/>
      <c r="AN7" s="63"/>
      <c r="AO7" s="25" t="e">
        <f t="shared" ref="AO7:AO33" si="6">IF(AO$4&gt;0,$E7*AO$34,0)</f>
        <v>#REF!</v>
      </c>
    </row>
    <row r="8" spans="1:41" x14ac:dyDescent="0.2">
      <c r="A8" s="342"/>
      <c r="B8" s="14">
        <v>2</v>
      </c>
      <c r="C8" s="14"/>
      <c r="D8" s="15">
        <f>$C$7*0.2</f>
        <v>0.49504000000000004</v>
      </c>
      <c r="E8" s="35">
        <f t="shared" ref="E8:E58" si="7">D8/$D$34</f>
        <v>0.26940952380952382</v>
      </c>
      <c r="F8" s="16" t="e">
        <f t="shared" si="3"/>
        <v>#REF!</v>
      </c>
      <c r="G8" s="16" t="e">
        <f t="shared" si="4"/>
        <v>#REF!</v>
      </c>
      <c r="H8" s="16" t="e">
        <f t="shared" si="4"/>
        <v>#REF!</v>
      </c>
      <c r="I8" s="16" t="e">
        <f t="shared" si="4"/>
        <v>#REF!</v>
      </c>
      <c r="J8" s="16" t="e">
        <f t="shared" si="4"/>
        <v>#REF!</v>
      </c>
      <c r="K8" s="16" t="e">
        <f t="shared" si="4"/>
        <v>#REF!</v>
      </c>
      <c r="L8" s="16" t="e">
        <f t="shared" si="4"/>
        <v>#REF!</v>
      </c>
      <c r="M8" s="16" t="e">
        <f t="shared" si="4"/>
        <v>#REF!</v>
      </c>
      <c r="N8" s="16" t="e">
        <f t="shared" si="4"/>
        <v>#REF!</v>
      </c>
      <c r="O8" s="16" t="e">
        <f t="shared" si="4"/>
        <v>#REF!</v>
      </c>
      <c r="P8" s="16" t="e">
        <f t="shared" si="4"/>
        <v>#REF!</v>
      </c>
      <c r="Q8" s="16" t="e">
        <f t="shared" si="4"/>
        <v>#REF!</v>
      </c>
      <c r="R8" s="16" t="e">
        <f t="shared" si="4"/>
        <v>#REF!</v>
      </c>
      <c r="S8" s="16" t="e">
        <f t="shared" si="4"/>
        <v>#REF!</v>
      </c>
      <c r="T8" s="16" t="e">
        <f t="shared" si="4"/>
        <v>#REF!</v>
      </c>
      <c r="U8" s="16" t="e">
        <f t="shared" si="4"/>
        <v>#REF!</v>
      </c>
      <c r="V8" s="16" t="e">
        <f t="shared" si="4"/>
        <v>#REF!</v>
      </c>
      <c r="W8" s="16" t="e">
        <f t="shared" si="5"/>
        <v>#REF!</v>
      </c>
      <c r="X8" s="16" t="e">
        <f t="shared" si="5"/>
        <v>#REF!</v>
      </c>
      <c r="Y8" s="16" t="e">
        <f t="shared" si="5"/>
        <v>#REF!</v>
      </c>
      <c r="Z8" s="16" t="e">
        <f t="shared" si="5"/>
        <v>#REF!</v>
      </c>
      <c r="AA8" s="16" t="e">
        <f t="shared" si="5"/>
        <v>#REF!</v>
      </c>
      <c r="AB8" s="16" t="e">
        <f t="shared" si="5"/>
        <v>#REF!</v>
      </c>
      <c r="AC8" s="63"/>
      <c r="AD8" s="63"/>
      <c r="AE8" s="63"/>
      <c r="AF8" s="63"/>
      <c r="AG8" s="63"/>
      <c r="AH8" s="63"/>
      <c r="AI8" s="63"/>
      <c r="AJ8" s="63"/>
      <c r="AK8" s="63"/>
      <c r="AL8" s="63"/>
      <c r="AM8" s="63"/>
      <c r="AN8" s="63"/>
      <c r="AO8" s="25" t="e">
        <f t="shared" si="6"/>
        <v>#REF!</v>
      </c>
    </row>
    <row r="9" spans="1:41" x14ac:dyDescent="0.2">
      <c r="A9" s="342"/>
      <c r="B9" s="14">
        <v>3</v>
      </c>
      <c r="C9" s="14"/>
      <c r="D9" s="15">
        <f>$C$7*0.2</f>
        <v>0.49504000000000004</v>
      </c>
      <c r="E9" s="35">
        <f t="shared" si="7"/>
        <v>0.26940952380952382</v>
      </c>
      <c r="F9" s="16" t="e">
        <f t="shared" si="3"/>
        <v>#REF!</v>
      </c>
      <c r="G9" s="16" t="e">
        <f t="shared" si="4"/>
        <v>#REF!</v>
      </c>
      <c r="H9" s="16" t="e">
        <f t="shared" si="4"/>
        <v>#REF!</v>
      </c>
      <c r="I9" s="16" t="e">
        <f t="shared" si="4"/>
        <v>#REF!</v>
      </c>
      <c r="J9" s="16" t="e">
        <f t="shared" si="4"/>
        <v>#REF!</v>
      </c>
      <c r="K9" s="16" t="e">
        <f t="shared" si="4"/>
        <v>#REF!</v>
      </c>
      <c r="L9" s="16" t="e">
        <f t="shared" si="4"/>
        <v>#REF!</v>
      </c>
      <c r="M9" s="16" t="e">
        <f t="shared" si="4"/>
        <v>#REF!</v>
      </c>
      <c r="N9" s="16" t="e">
        <f t="shared" si="4"/>
        <v>#REF!</v>
      </c>
      <c r="O9" s="16" t="e">
        <f t="shared" si="4"/>
        <v>#REF!</v>
      </c>
      <c r="P9" s="16" t="e">
        <f t="shared" si="4"/>
        <v>#REF!</v>
      </c>
      <c r="Q9" s="16" t="e">
        <f t="shared" si="4"/>
        <v>#REF!</v>
      </c>
      <c r="R9" s="16" t="e">
        <f t="shared" si="4"/>
        <v>#REF!</v>
      </c>
      <c r="S9" s="16" t="e">
        <f t="shared" si="4"/>
        <v>#REF!</v>
      </c>
      <c r="T9" s="16" t="e">
        <f t="shared" si="4"/>
        <v>#REF!</v>
      </c>
      <c r="U9" s="16" t="e">
        <f t="shared" si="4"/>
        <v>#REF!</v>
      </c>
      <c r="V9" s="16" t="e">
        <f t="shared" si="4"/>
        <v>#REF!</v>
      </c>
      <c r="W9" s="16" t="e">
        <f t="shared" si="5"/>
        <v>#REF!</v>
      </c>
      <c r="X9" s="16" t="e">
        <f t="shared" si="5"/>
        <v>#REF!</v>
      </c>
      <c r="Y9" s="16" t="e">
        <f t="shared" si="5"/>
        <v>#REF!</v>
      </c>
      <c r="Z9" s="16" t="e">
        <f t="shared" si="5"/>
        <v>#REF!</v>
      </c>
      <c r="AA9" s="16" t="e">
        <f t="shared" si="5"/>
        <v>#REF!</v>
      </c>
      <c r="AB9" s="16" t="e">
        <f t="shared" si="5"/>
        <v>#REF!</v>
      </c>
      <c r="AC9" s="63"/>
      <c r="AD9" s="63"/>
      <c r="AE9" s="63"/>
      <c r="AF9" s="63"/>
      <c r="AG9" s="63"/>
      <c r="AH9" s="63"/>
      <c r="AI9" s="63"/>
      <c r="AJ9" s="63"/>
      <c r="AK9" s="63"/>
      <c r="AL9" s="63"/>
      <c r="AM9" s="63"/>
      <c r="AN9" s="63"/>
      <c r="AO9" s="25" t="e">
        <f t="shared" si="6"/>
        <v>#REF!</v>
      </c>
    </row>
    <row r="10" spans="1:41" x14ac:dyDescent="0.2">
      <c r="A10" s="342"/>
      <c r="B10" s="14">
        <v>4</v>
      </c>
      <c r="C10" s="14"/>
      <c r="D10" s="15">
        <f>$C$7*0.2</f>
        <v>0.49504000000000004</v>
      </c>
      <c r="E10" s="35">
        <f t="shared" si="7"/>
        <v>0.26940952380952382</v>
      </c>
      <c r="F10" s="16" t="e">
        <f t="shared" si="3"/>
        <v>#REF!</v>
      </c>
      <c r="G10" s="16" t="e">
        <f t="shared" si="4"/>
        <v>#REF!</v>
      </c>
      <c r="H10" s="16" t="e">
        <f t="shared" si="4"/>
        <v>#REF!</v>
      </c>
      <c r="I10" s="16" t="e">
        <f t="shared" si="4"/>
        <v>#REF!</v>
      </c>
      <c r="J10" s="16" t="e">
        <f t="shared" si="4"/>
        <v>#REF!</v>
      </c>
      <c r="K10" s="16" t="e">
        <f t="shared" si="4"/>
        <v>#REF!</v>
      </c>
      <c r="L10" s="16" t="e">
        <f t="shared" si="4"/>
        <v>#REF!</v>
      </c>
      <c r="M10" s="16" t="e">
        <f t="shared" si="4"/>
        <v>#REF!</v>
      </c>
      <c r="N10" s="16" t="e">
        <f t="shared" si="4"/>
        <v>#REF!</v>
      </c>
      <c r="O10" s="16" t="e">
        <f t="shared" si="4"/>
        <v>#REF!</v>
      </c>
      <c r="P10" s="16" t="e">
        <f t="shared" si="4"/>
        <v>#REF!</v>
      </c>
      <c r="Q10" s="16" t="e">
        <f t="shared" si="4"/>
        <v>#REF!</v>
      </c>
      <c r="R10" s="16" t="e">
        <f t="shared" si="4"/>
        <v>#REF!</v>
      </c>
      <c r="S10" s="16" t="e">
        <f t="shared" si="4"/>
        <v>#REF!</v>
      </c>
      <c r="T10" s="16" t="e">
        <f t="shared" si="4"/>
        <v>#REF!</v>
      </c>
      <c r="U10" s="16" t="e">
        <f t="shared" si="4"/>
        <v>#REF!</v>
      </c>
      <c r="V10" s="16" t="e">
        <f t="shared" si="4"/>
        <v>#REF!</v>
      </c>
      <c r="W10" s="16" t="e">
        <f t="shared" si="5"/>
        <v>#REF!</v>
      </c>
      <c r="X10" s="16" t="e">
        <f t="shared" si="5"/>
        <v>#REF!</v>
      </c>
      <c r="Y10" s="16" t="e">
        <f t="shared" si="5"/>
        <v>#REF!</v>
      </c>
      <c r="Z10" s="16" t="e">
        <f t="shared" si="5"/>
        <v>#REF!</v>
      </c>
      <c r="AA10" s="16" t="e">
        <f t="shared" si="5"/>
        <v>#REF!</v>
      </c>
      <c r="AB10" s="16" t="e">
        <f t="shared" si="5"/>
        <v>#REF!</v>
      </c>
      <c r="AC10" s="63"/>
      <c r="AD10" s="63"/>
      <c r="AE10" s="63"/>
      <c r="AF10" s="63"/>
      <c r="AG10" s="63"/>
      <c r="AH10" s="63"/>
      <c r="AI10" s="63"/>
      <c r="AJ10" s="63"/>
      <c r="AK10" s="63"/>
      <c r="AL10" s="63"/>
      <c r="AM10" s="63"/>
      <c r="AN10" s="63"/>
      <c r="AO10" s="25" t="e">
        <f t="shared" si="6"/>
        <v>#REF!</v>
      </c>
    </row>
    <row r="11" spans="1:41" x14ac:dyDescent="0.2">
      <c r="A11" s="342"/>
      <c r="B11" s="14">
        <v>5</v>
      </c>
      <c r="C11" s="14"/>
      <c r="D11" s="15">
        <f>$C$7*0.2</f>
        <v>0.49504000000000004</v>
      </c>
      <c r="E11" s="35">
        <f t="shared" si="7"/>
        <v>0.26940952380952382</v>
      </c>
      <c r="F11" s="16" t="e">
        <f t="shared" si="3"/>
        <v>#REF!</v>
      </c>
      <c r="G11" s="16" t="e">
        <f t="shared" si="4"/>
        <v>#REF!</v>
      </c>
      <c r="H11" s="16" t="e">
        <f t="shared" si="4"/>
        <v>#REF!</v>
      </c>
      <c r="I11" s="16" t="e">
        <f t="shared" si="4"/>
        <v>#REF!</v>
      </c>
      <c r="J11" s="16" t="e">
        <f t="shared" si="4"/>
        <v>#REF!</v>
      </c>
      <c r="K11" s="16" t="e">
        <f t="shared" si="4"/>
        <v>#REF!</v>
      </c>
      <c r="L11" s="16" t="e">
        <f t="shared" si="4"/>
        <v>#REF!</v>
      </c>
      <c r="M11" s="16" t="e">
        <f t="shared" si="4"/>
        <v>#REF!</v>
      </c>
      <c r="N11" s="16" t="e">
        <f t="shared" si="4"/>
        <v>#REF!</v>
      </c>
      <c r="O11" s="16" t="e">
        <f t="shared" si="4"/>
        <v>#REF!</v>
      </c>
      <c r="P11" s="16" t="e">
        <f t="shared" si="4"/>
        <v>#REF!</v>
      </c>
      <c r="Q11" s="16" t="e">
        <f t="shared" si="4"/>
        <v>#REF!</v>
      </c>
      <c r="R11" s="16" t="e">
        <f t="shared" si="4"/>
        <v>#REF!</v>
      </c>
      <c r="S11" s="16" t="e">
        <f t="shared" si="4"/>
        <v>#REF!</v>
      </c>
      <c r="T11" s="16" t="e">
        <f t="shared" si="4"/>
        <v>#REF!</v>
      </c>
      <c r="U11" s="16" t="e">
        <f t="shared" si="4"/>
        <v>#REF!</v>
      </c>
      <c r="V11" s="16" t="e">
        <f t="shared" si="4"/>
        <v>#REF!</v>
      </c>
      <c r="W11" s="16" t="e">
        <f t="shared" si="5"/>
        <v>#REF!</v>
      </c>
      <c r="X11" s="16" t="e">
        <f t="shared" si="5"/>
        <v>#REF!</v>
      </c>
      <c r="Y11" s="16" t="e">
        <f t="shared" si="5"/>
        <v>#REF!</v>
      </c>
      <c r="Z11" s="16" t="e">
        <f t="shared" si="5"/>
        <v>#REF!</v>
      </c>
      <c r="AA11" s="16" t="e">
        <f t="shared" si="5"/>
        <v>#REF!</v>
      </c>
      <c r="AB11" s="16" t="e">
        <f t="shared" si="5"/>
        <v>#REF!</v>
      </c>
      <c r="AC11" s="63"/>
      <c r="AD11" s="63"/>
      <c r="AE11" s="63"/>
      <c r="AF11" s="63"/>
      <c r="AG11" s="63"/>
      <c r="AH11" s="63"/>
      <c r="AI11" s="63"/>
      <c r="AJ11" s="63"/>
      <c r="AK11" s="63"/>
      <c r="AL11" s="63"/>
      <c r="AM11" s="63"/>
      <c r="AN11" s="63"/>
      <c r="AO11" s="25" t="e">
        <f t="shared" si="6"/>
        <v>#REF!</v>
      </c>
    </row>
    <row r="12" spans="1:41" x14ac:dyDescent="0.2">
      <c r="A12" s="342" t="s">
        <v>12</v>
      </c>
      <c r="B12" s="14">
        <v>6</v>
      </c>
      <c r="C12" s="11">
        <f>'Monthly ETo'!D5</f>
        <v>3.1031000000000004</v>
      </c>
      <c r="D12" s="15">
        <f>$C$12*0.25</f>
        <v>0.7757750000000001</v>
      </c>
      <c r="E12" s="35">
        <f t="shared" si="7"/>
        <v>0.42219047619047628</v>
      </c>
      <c r="F12" s="16" t="e">
        <f t="shared" si="3"/>
        <v>#REF!</v>
      </c>
      <c r="G12" s="16" t="e">
        <f t="shared" si="4"/>
        <v>#REF!</v>
      </c>
      <c r="H12" s="16" t="e">
        <f t="shared" si="4"/>
        <v>#REF!</v>
      </c>
      <c r="I12" s="16" t="e">
        <f t="shared" si="4"/>
        <v>#REF!</v>
      </c>
      <c r="J12" s="16" t="e">
        <f t="shared" si="4"/>
        <v>#REF!</v>
      </c>
      <c r="K12" s="16" t="e">
        <f t="shared" si="4"/>
        <v>#REF!</v>
      </c>
      <c r="L12" s="16" t="e">
        <f t="shared" si="4"/>
        <v>#REF!</v>
      </c>
      <c r="M12" s="16" t="e">
        <f t="shared" si="4"/>
        <v>#REF!</v>
      </c>
      <c r="N12" s="16" t="e">
        <f t="shared" si="4"/>
        <v>#REF!</v>
      </c>
      <c r="O12" s="16" t="e">
        <f t="shared" si="4"/>
        <v>#REF!</v>
      </c>
      <c r="P12" s="16" t="e">
        <f t="shared" si="4"/>
        <v>#REF!</v>
      </c>
      <c r="Q12" s="16" t="e">
        <f t="shared" si="4"/>
        <v>#REF!</v>
      </c>
      <c r="R12" s="16" t="e">
        <f t="shared" si="4"/>
        <v>#REF!</v>
      </c>
      <c r="S12" s="16" t="e">
        <f t="shared" si="4"/>
        <v>#REF!</v>
      </c>
      <c r="T12" s="16" t="e">
        <f t="shared" si="4"/>
        <v>#REF!</v>
      </c>
      <c r="U12" s="16" t="e">
        <f t="shared" si="4"/>
        <v>#REF!</v>
      </c>
      <c r="V12" s="16" t="e">
        <f t="shared" si="4"/>
        <v>#REF!</v>
      </c>
      <c r="W12" s="16" t="e">
        <f t="shared" si="5"/>
        <v>#REF!</v>
      </c>
      <c r="X12" s="16" t="e">
        <f t="shared" si="5"/>
        <v>#REF!</v>
      </c>
      <c r="Y12" s="16" t="e">
        <f t="shared" si="5"/>
        <v>#REF!</v>
      </c>
      <c r="Z12" s="16" t="e">
        <f t="shared" si="5"/>
        <v>#REF!</v>
      </c>
      <c r="AA12" s="16" t="e">
        <f t="shared" si="5"/>
        <v>#REF!</v>
      </c>
      <c r="AB12" s="16" t="e">
        <f t="shared" si="5"/>
        <v>#REF!</v>
      </c>
      <c r="AC12" s="63"/>
      <c r="AD12" s="63"/>
      <c r="AE12" s="63"/>
      <c r="AF12" s="63"/>
      <c r="AG12" s="63"/>
      <c r="AH12" s="63"/>
      <c r="AI12" s="63"/>
      <c r="AJ12" s="63"/>
      <c r="AK12" s="63"/>
      <c r="AL12" s="63"/>
      <c r="AM12" s="63"/>
      <c r="AN12" s="63"/>
      <c r="AO12" s="25" t="e">
        <f t="shared" si="6"/>
        <v>#REF!</v>
      </c>
    </row>
    <row r="13" spans="1:41" x14ac:dyDescent="0.2">
      <c r="A13" s="342"/>
      <c r="B13" s="14">
        <v>7</v>
      </c>
      <c r="C13" s="14"/>
      <c r="D13" s="15">
        <f>$C$12*0.25</f>
        <v>0.7757750000000001</v>
      </c>
      <c r="E13" s="35">
        <f t="shared" si="7"/>
        <v>0.42219047619047628</v>
      </c>
      <c r="F13" s="16" t="e">
        <f t="shared" si="3"/>
        <v>#REF!</v>
      </c>
      <c r="G13" s="16" t="e">
        <f t="shared" si="4"/>
        <v>#REF!</v>
      </c>
      <c r="H13" s="16" t="e">
        <f t="shared" si="4"/>
        <v>#REF!</v>
      </c>
      <c r="I13" s="16" t="e">
        <f t="shared" si="4"/>
        <v>#REF!</v>
      </c>
      <c r="J13" s="16" t="e">
        <f t="shared" si="4"/>
        <v>#REF!</v>
      </c>
      <c r="K13" s="16" t="e">
        <f t="shared" si="4"/>
        <v>#REF!</v>
      </c>
      <c r="L13" s="16" t="e">
        <f t="shared" si="4"/>
        <v>#REF!</v>
      </c>
      <c r="M13" s="16" t="e">
        <f t="shared" si="4"/>
        <v>#REF!</v>
      </c>
      <c r="N13" s="16" t="e">
        <f t="shared" si="4"/>
        <v>#REF!</v>
      </c>
      <c r="O13" s="16" t="e">
        <f t="shared" si="4"/>
        <v>#REF!</v>
      </c>
      <c r="P13" s="16" t="e">
        <f t="shared" si="4"/>
        <v>#REF!</v>
      </c>
      <c r="Q13" s="16" t="e">
        <f t="shared" si="4"/>
        <v>#REF!</v>
      </c>
      <c r="R13" s="16" t="e">
        <f t="shared" si="4"/>
        <v>#REF!</v>
      </c>
      <c r="S13" s="16" t="e">
        <f t="shared" si="4"/>
        <v>#REF!</v>
      </c>
      <c r="T13" s="16" t="e">
        <f t="shared" si="4"/>
        <v>#REF!</v>
      </c>
      <c r="U13" s="16" t="e">
        <f t="shared" si="4"/>
        <v>#REF!</v>
      </c>
      <c r="V13" s="16" t="e">
        <f t="shared" si="4"/>
        <v>#REF!</v>
      </c>
      <c r="W13" s="16" t="e">
        <f t="shared" si="5"/>
        <v>#REF!</v>
      </c>
      <c r="X13" s="16" t="e">
        <f t="shared" si="5"/>
        <v>#REF!</v>
      </c>
      <c r="Y13" s="16" t="e">
        <f t="shared" si="5"/>
        <v>#REF!</v>
      </c>
      <c r="Z13" s="16" t="e">
        <f t="shared" si="5"/>
        <v>#REF!</v>
      </c>
      <c r="AA13" s="16" t="e">
        <f t="shared" si="5"/>
        <v>#REF!</v>
      </c>
      <c r="AB13" s="16" t="e">
        <f t="shared" si="5"/>
        <v>#REF!</v>
      </c>
      <c r="AC13" s="63"/>
      <c r="AD13" s="63"/>
      <c r="AE13" s="63"/>
      <c r="AF13" s="63"/>
      <c r="AG13" s="63"/>
      <c r="AH13" s="63"/>
      <c r="AI13" s="63"/>
      <c r="AJ13" s="63"/>
      <c r="AK13" s="63"/>
      <c r="AL13" s="63"/>
      <c r="AM13" s="63"/>
      <c r="AN13" s="63"/>
      <c r="AO13" s="25" t="e">
        <f t="shared" si="6"/>
        <v>#REF!</v>
      </c>
    </row>
    <row r="14" spans="1:41" x14ac:dyDescent="0.2">
      <c r="A14" s="342"/>
      <c r="B14" s="14">
        <v>8</v>
      </c>
      <c r="C14" s="14"/>
      <c r="D14" s="15">
        <f>$C$12*0.25</f>
        <v>0.7757750000000001</v>
      </c>
      <c r="E14" s="35">
        <f t="shared" si="7"/>
        <v>0.42219047619047628</v>
      </c>
      <c r="F14" s="16" t="e">
        <f t="shared" si="3"/>
        <v>#REF!</v>
      </c>
      <c r="G14" s="16" t="e">
        <f t="shared" si="4"/>
        <v>#REF!</v>
      </c>
      <c r="H14" s="16" t="e">
        <f t="shared" si="4"/>
        <v>#REF!</v>
      </c>
      <c r="I14" s="16" t="e">
        <f t="shared" si="4"/>
        <v>#REF!</v>
      </c>
      <c r="J14" s="16" t="e">
        <f t="shared" si="4"/>
        <v>#REF!</v>
      </c>
      <c r="K14" s="16" t="e">
        <f t="shared" si="4"/>
        <v>#REF!</v>
      </c>
      <c r="L14" s="16" t="e">
        <f t="shared" si="4"/>
        <v>#REF!</v>
      </c>
      <c r="M14" s="16" t="e">
        <f t="shared" si="4"/>
        <v>#REF!</v>
      </c>
      <c r="N14" s="16" t="e">
        <f t="shared" si="4"/>
        <v>#REF!</v>
      </c>
      <c r="O14" s="16" t="e">
        <f t="shared" si="4"/>
        <v>#REF!</v>
      </c>
      <c r="P14" s="16" t="e">
        <f t="shared" si="4"/>
        <v>#REF!</v>
      </c>
      <c r="Q14" s="16" t="e">
        <f t="shared" si="4"/>
        <v>#REF!</v>
      </c>
      <c r="R14" s="16" t="e">
        <f t="shared" si="4"/>
        <v>#REF!</v>
      </c>
      <c r="S14" s="16" t="e">
        <f t="shared" si="4"/>
        <v>#REF!</v>
      </c>
      <c r="T14" s="16" t="e">
        <f t="shared" si="4"/>
        <v>#REF!</v>
      </c>
      <c r="U14" s="16" t="e">
        <f t="shared" si="4"/>
        <v>#REF!</v>
      </c>
      <c r="V14" s="16" t="e">
        <f t="shared" si="4"/>
        <v>#REF!</v>
      </c>
      <c r="W14" s="16" t="e">
        <f t="shared" si="5"/>
        <v>#REF!</v>
      </c>
      <c r="X14" s="16" t="e">
        <f t="shared" si="5"/>
        <v>#REF!</v>
      </c>
      <c r="Y14" s="16" t="e">
        <f t="shared" si="5"/>
        <v>#REF!</v>
      </c>
      <c r="Z14" s="16" t="e">
        <f t="shared" si="5"/>
        <v>#REF!</v>
      </c>
      <c r="AA14" s="16" t="e">
        <f t="shared" si="5"/>
        <v>#REF!</v>
      </c>
      <c r="AB14" s="16" t="e">
        <f t="shared" si="5"/>
        <v>#REF!</v>
      </c>
      <c r="AC14" s="63"/>
      <c r="AD14" s="63"/>
      <c r="AE14" s="63"/>
      <c r="AF14" s="63"/>
      <c r="AG14" s="63"/>
      <c r="AH14" s="63"/>
      <c r="AI14" s="63"/>
      <c r="AJ14" s="63"/>
      <c r="AK14" s="63"/>
      <c r="AL14" s="63"/>
      <c r="AM14" s="63"/>
      <c r="AN14" s="63"/>
      <c r="AO14" s="25" t="e">
        <f t="shared" si="6"/>
        <v>#REF!</v>
      </c>
    </row>
    <row r="15" spans="1:41" x14ac:dyDescent="0.2">
      <c r="A15" s="342"/>
      <c r="B15" s="14">
        <v>9</v>
      </c>
      <c r="C15" s="14"/>
      <c r="D15" s="15">
        <f>$C$12*0.25</f>
        <v>0.7757750000000001</v>
      </c>
      <c r="E15" s="35">
        <f t="shared" si="7"/>
        <v>0.42219047619047628</v>
      </c>
      <c r="F15" s="16" t="e">
        <f t="shared" si="3"/>
        <v>#REF!</v>
      </c>
      <c r="G15" s="16" t="e">
        <f t="shared" si="4"/>
        <v>#REF!</v>
      </c>
      <c r="H15" s="16" t="e">
        <f t="shared" si="4"/>
        <v>#REF!</v>
      </c>
      <c r="I15" s="16" t="e">
        <f t="shared" si="4"/>
        <v>#REF!</v>
      </c>
      <c r="J15" s="16" t="e">
        <f t="shared" si="4"/>
        <v>#REF!</v>
      </c>
      <c r="K15" s="16" t="e">
        <f t="shared" si="4"/>
        <v>#REF!</v>
      </c>
      <c r="L15" s="16" t="e">
        <f t="shared" si="4"/>
        <v>#REF!</v>
      </c>
      <c r="M15" s="16" t="e">
        <f t="shared" si="4"/>
        <v>#REF!</v>
      </c>
      <c r="N15" s="16" t="e">
        <f t="shared" si="4"/>
        <v>#REF!</v>
      </c>
      <c r="O15" s="16" t="e">
        <f t="shared" si="4"/>
        <v>#REF!</v>
      </c>
      <c r="P15" s="16" t="e">
        <f t="shared" si="4"/>
        <v>#REF!</v>
      </c>
      <c r="Q15" s="16" t="e">
        <f t="shared" si="4"/>
        <v>#REF!</v>
      </c>
      <c r="R15" s="16" t="e">
        <f t="shared" si="4"/>
        <v>#REF!</v>
      </c>
      <c r="S15" s="16" t="e">
        <f t="shared" si="4"/>
        <v>#REF!</v>
      </c>
      <c r="T15" s="16" t="e">
        <f t="shared" si="4"/>
        <v>#REF!</v>
      </c>
      <c r="U15" s="16" t="e">
        <f t="shared" si="4"/>
        <v>#REF!</v>
      </c>
      <c r="V15" s="16" t="e">
        <f t="shared" si="4"/>
        <v>#REF!</v>
      </c>
      <c r="W15" s="16" t="e">
        <f t="shared" si="5"/>
        <v>#REF!</v>
      </c>
      <c r="X15" s="16" t="e">
        <f t="shared" si="5"/>
        <v>#REF!</v>
      </c>
      <c r="Y15" s="16" t="e">
        <f t="shared" si="5"/>
        <v>#REF!</v>
      </c>
      <c r="Z15" s="16" t="e">
        <f t="shared" si="5"/>
        <v>#REF!</v>
      </c>
      <c r="AA15" s="16" t="e">
        <f t="shared" si="5"/>
        <v>#REF!</v>
      </c>
      <c r="AB15" s="16" t="e">
        <f t="shared" si="5"/>
        <v>#REF!</v>
      </c>
      <c r="AC15" s="63"/>
      <c r="AD15" s="63"/>
      <c r="AE15" s="63"/>
      <c r="AF15" s="63"/>
      <c r="AG15" s="63"/>
      <c r="AH15" s="63"/>
      <c r="AI15" s="63"/>
      <c r="AJ15" s="63"/>
      <c r="AK15" s="63"/>
      <c r="AL15" s="63"/>
      <c r="AM15" s="63"/>
      <c r="AN15" s="63"/>
      <c r="AO15" s="25" t="e">
        <f t="shared" si="6"/>
        <v>#REF!</v>
      </c>
    </row>
    <row r="16" spans="1:41" x14ac:dyDescent="0.2">
      <c r="A16" s="342" t="s">
        <v>15</v>
      </c>
      <c r="B16" s="14">
        <v>10</v>
      </c>
      <c r="C16" s="11">
        <f>'Monthly ETo'!D6</f>
        <v>4.1040999999999999</v>
      </c>
      <c r="D16" s="15">
        <f>$C$16*0.2</f>
        <v>0.82081999999999999</v>
      </c>
      <c r="E16" s="35">
        <f t="shared" si="7"/>
        <v>0.44670476190476194</v>
      </c>
      <c r="F16" s="16" t="e">
        <f t="shared" si="3"/>
        <v>#REF!</v>
      </c>
      <c r="G16" s="16" t="e">
        <f t="shared" si="4"/>
        <v>#REF!</v>
      </c>
      <c r="H16" s="16" t="e">
        <f t="shared" si="4"/>
        <v>#REF!</v>
      </c>
      <c r="I16" s="16" t="e">
        <f t="shared" si="4"/>
        <v>#REF!</v>
      </c>
      <c r="J16" s="16" t="e">
        <f t="shared" si="4"/>
        <v>#REF!</v>
      </c>
      <c r="K16" s="16" t="e">
        <f t="shared" si="4"/>
        <v>#REF!</v>
      </c>
      <c r="L16" s="16" t="e">
        <f t="shared" si="4"/>
        <v>#REF!</v>
      </c>
      <c r="M16" s="16" t="e">
        <f t="shared" si="4"/>
        <v>#REF!</v>
      </c>
      <c r="N16" s="16" t="e">
        <f t="shared" si="4"/>
        <v>#REF!</v>
      </c>
      <c r="O16" s="16" t="e">
        <f t="shared" si="4"/>
        <v>#REF!</v>
      </c>
      <c r="P16" s="16" t="e">
        <f t="shared" si="4"/>
        <v>#REF!</v>
      </c>
      <c r="Q16" s="16" t="e">
        <f t="shared" si="4"/>
        <v>#REF!</v>
      </c>
      <c r="R16" s="16" t="e">
        <f t="shared" si="4"/>
        <v>#REF!</v>
      </c>
      <c r="S16" s="16" t="e">
        <f t="shared" si="4"/>
        <v>#REF!</v>
      </c>
      <c r="T16" s="16" t="e">
        <f t="shared" si="4"/>
        <v>#REF!</v>
      </c>
      <c r="U16" s="16" t="e">
        <f t="shared" si="4"/>
        <v>#REF!</v>
      </c>
      <c r="V16" s="16" t="e">
        <f t="shared" si="4"/>
        <v>#REF!</v>
      </c>
      <c r="W16" s="16" t="e">
        <f t="shared" si="5"/>
        <v>#REF!</v>
      </c>
      <c r="X16" s="16" t="e">
        <f t="shared" si="5"/>
        <v>#REF!</v>
      </c>
      <c r="Y16" s="16" t="e">
        <f t="shared" si="5"/>
        <v>#REF!</v>
      </c>
      <c r="Z16" s="16" t="e">
        <f t="shared" si="5"/>
        <v>#REF!</v>
      </c>
      <c r="AA16" s="16" t="e">
        <f t="shared" si="5"/>
        <v>#REF!</v>
      </c>
      <c r="AB16" s="16" t="e">
        <f t="shared" si="5"/>
        <v>#REF!</v>
      </c>
      <c r="AC16" s="63"/>
      <c r="AD16" s="63"/>
      <c r="AE16" s="63"/>
      <c r="AF16" s="63"/>
      <c r="AG16" s="63"/>
      <c r="AH16" s="63"/>
      <c r="AI16" s="63"/>
      <c r="AJ16" s="63"/>
      <c r="AK16" s="63"/>
      <c r="AL16" s="63"/>
      <c r="AM16" s="63"/>
      <c r="AN16" s="63"/>
      <c r="AO16" s="25" t="e">
        <f t="shared" si="6"/>
        <v>#REF!</v>
      </c>
    </row>
    <row r="17" spans="1:41" x14ac:dyDescent="0.2">
      <c r="A17" s="342"/>
      <c r="B17" s="14">
        <v>11</v>
      </c>
      <c r="C17" s="14"/>
      <c r="D17" s="15">
        <f>$C$16*0.2</f>
        <v>0.82081999999999999</v>
      </c>
      <c r="E17" s="35">
        <f t="shared" si="7"/>
        <v>0.44670476190476194</v>
      </c>
      <c r="F17" s="16" t="e">
        <f t="shared" si="3"/>
        <v>#REF!</v>
      </c>
      <c r="G17" s="16" t="e">
        <f t="shared" si="4"/>
        <v>#REF!</v>
      </c>
      <c r="H17" s="16" t="e">
        <f t="shared" si="4"/>
        <v>#REF!</v>
      </c>
      <c r="I17" s="16" t="e">
        <f t="shared" si="4"/>
        <v>#REF!</v>
      </c>
      <c r="J17" s="16" t="e">
        <f t="shared" si="4"/>
        <v>#REF!</v>
      </c>
      <c r="K17" s="16" t="e">
        <f t="shared" si="4"/>
        <v>#REF!</v>
      </c>
      <c r="L17" s="16" t="e">
        <f t="shared" si="4"/>
        <v>#REF!</v>
      </c>
      <c r="M17" s="16" t="e">
        <f t="shared" si="4"/>
        <v>#REF!</v>
      </c>
      <c r="N17" s="16" t="e">
        <f t="shared" si="4"/>
        <v>#REF!</v>
      </c>
      <c r="O17" s="16" t="e">
        <f t="shared" si="4"/>
        <v>#REF!</v>
      </c>
      <c r="P17" s="16" t="e">
        <f t="shared" si="4"/>
        <v>#REF!</v>
      </c>
      <c r="Q17" s="16" t="e">
        <f t="shared" si="4"/>
        <v>#REF!</v>
      </c>
      <c r="R17" s="16" t="e">
        <f t="shared" si="4"/>
        <v>#REF!</v>
      </c>
      <c r="S17" s="16" t="e">
        <f t="shared" si="4"/>
        <v>#REF!</v>
      </c>
      <c r="T17" s="16" t="e">
        <f t="shared" si="4"/>
        <v>#REF!</v>
      </c>
      <c r="U17" s="16" t="e">
        <f t="shared" si="4"/>
        <v>#REF!</v>
      </c>
      <c r="V17" s="16" t="e">
        <f t="shared" si="4"/>
        <v>#REF!</v>
      </c>
      <c r="W17" s="16" t="e">
        <f t="shared" ref="W17:AB26" si="8">IF(W$4&gt;0,$E17*W$34,0)</f>
        <v>#REF!</v>
      </c>
      <c r="X17" s="16" t="e">
        <f t="shared" si="8"/>
        <v>#REF!</v>
      </c>
      <c r="Y17" s="16" t="e">
        <f t="shared" si="8"/>
        <v>#REF!</v>
      </c>
      <c r="Z17" s="16" t="e">
        <f t="shared" si="8"/>
        <v>#REF!</v>
      </c>
      <c r="AA17" s="16" t="e">
        <f t="shared" si="8"/>
        <v>#REF!</v>
      </c>
      <c r="AB17" s="16" t="e">
        <f t="shared" si="8"/>
        <v>#REF!</v>
      </c>
      <c r="AC17" s="63"/>
      <c r="AD17" s="63"/>
      <c r="AE17" s="63"/>
      <c r="AF17" s="63"/>
      <c r="AG17" s="63"/>
      <c r="AH17" s="63"/>
      <c r="AI17" s="63"/>
      <c r="AJ17" s="63"/>
      <c r="AK17" s="63"/>
      <c r="AL17" s="63"/>
      <c r="AM17" s="63"/>
      <c r="AN17" s="63"/>
      <c r="AO17" s="25" t="e">
        <f t="shared" si="6"/>
        <v>#REF!</v>
      </c>
    </row>
    <row r="18" spans="1:41" x14ac:dyDescent="0.2">
      <c r="A18" s="342"/>
      <c r="B18" s="14">
        <v>12</v>
      </c>
      <c r="C18" s="14"/>
      <c r="D18" s="15">
        <f>$C$16*0.2</f>
        <v>0.82081999999999999</v>
      </c>
      <c r="E18" s="35">
        <f t="shared" si="7"/>
        <v>0.44670476190476194</v>
      </c>
      <c r="F18" s="16" t="e">
        <f t="shared" si="3"/>
        <v>#REF!</v>
      </c>
      <c r="G18" s="16" t="e">
        <f t="shared" si="4"/>
        <v>#REF!</v>
      </c>
      <c r="H18" s="16" t="e">
        <f t="shared" si="4"/>
        <v>#REF!</v>
      </c>
      <c r="I18" s="16" t="e">
        <f t="shared" si="4"/>
        <v>#REF!</v>
      </c>
      <c r="J18" s="16" t="e">
        <f t="shared" si="4"/>
        <v>#REF!</v>
      </c>
      <c r="K18" s="16" t="e">
        <f t="shared" si="4"/>
        <v>#REF!</v>
      </c>
      <c r="L18" s="16" t="e">
        <f t="shared" si="4"/>
        <v>#REF!</v>
      </c>
      <c r="M18" s="16" t="e">
        <f t="shared" si="4"/>
        <v>#REF!</v>
      </c>
      <c r="N18" s="16" t="e">
        <f t="shared" si="4"/>
        <v>#REF!</v>
      </c>
      <c r="O18" s="16" t="e">
        <f t="shared" si="4"/>
        <v>#REF!</v>
      </c>
      <c r="P18" s="16" t="e">
        <f t="shared" si="4"/>
        <v>#REF!</v>
      </c>
      <c r="Q18" s="16" t="e">
        <f t="shared" si="4"/>
        <v>#REF!</v>
      </c>
      <c r="R18" s="16" t="e">
        <f t="shared" si="4"/>
        <v>#REF!</v>
      </c>
      <c r="S18" s="16" t="e">
        <f t="shared" si="4"/>
        <v>#REF!</v>
      </c>
      <c r="T18" s="16" t="e">
        <f t="shared" si="4"/>
        <v>#REF!</v>
      </c>
      <c r="U18" s="16" t="e">
        <f t="shared" si="4"/>
        <v>#REF!</v>
      </c>
      <c r="V18" s="16" t="e">
        <f t="shared" si="4"/>
        <v>#REF!</v>
      </c>
      <c r="W18" s="16" t="e">
        <f t="shared" si="8"/>
        <v>#REF!</v>
      </c>
      <c r="X18" s="16" t="e">
        <f t="shared" si="8"/>
        <v>#REF!</v>
      </c>
      <c r="Y18" s="16" t="e">
        <f t="shared" si="8"/>
        <v>#REF!</v>
      </c>
      <c r="Z18" s="16" t="e">
        <f t="shared" si="8"/>
        <v>#REF!</v>
      </c>
      <c r="AA18" s="16" t="e">
        <f t="shared" si="8"/>
        <v>#REF!</v>
      </c>
      <c r="AB18" s="16" t="e">
        <f t="shared" si="8"/>
        <v>#REF!</v>
      </c>
      <c r="AC18" s="63"/>
      <c r="AD18" s="63"/>
      <c r="AE18" s="63"/>
      <c r="AF18" s="63"/>
      <c r="AG18" s="63"/>
      <c r="AH18" s="63"/>
      <c r="AI18" s="63"/>
      <c r="AJ18" s="63"/>
      <c r="AK18" s="63"/>
      <c r="AL18" s="63"/>
      <c r="AM18" s="63"/>
      <c r="AN18" s="63"/>
      <c r="AO18" s="25" t="e">
        <f t="shared" si="6"/>
        <v>#REF!</v>
      </c>
    </row>
    <row r="19" spans="1:41" x14ac:dyDescent="0.2">
      <c r="A19" s="342"/>
      <c r="B19" s="14">
        <v>13</v>
      </c>
      <c r="C19" s="14"/>
      <c r="D19" s="15">
        <f>$C$16*0.2</f>
        <v>0.82081999999999999</v>
      </c>
      <c r="E19" s="35">
        <f t="shared" si="7"/>
        <v>0.44670476190476194</v>
      </c>
      <c r="F19" s="16" t="e">
        <f t="shared" si="3"/>
        <v>#REF!</v>
      </c>
      <c r="G19" s="16" t="e">
        <f t="shared" si="4"/>
        <v>#REF!</v>
      </c>
      <c r="H19" s="16" t="e">
        <f t="shared" si="4"/>
        <v>#REF!</v>
      </c>
      <c r="I19" s="16" t="e">
        <f t="shared" si="4"/>
        <v>#REF!</v>
      </c>
      <c r="J19" s="16" t="e">
        <f t="shared" si="4"/>
        <v>#REF!</v>
      </c>
      <c r="K19" s="16" t="e">
        <f t="shared" si="4"/>
        <v>#REF!</v>
      </c>
      <c r="L19" s="16" t="e">
        <f t="shared" si="4"/>
        <v>#REF!</v>
      </c>
      <c r="M19" s="16" t="e">
        <f t="shared" si="4"/>
        <v>#REF!</v>
      </c>
      <c r="N19" s="16" t="e">
        <f t="shared" si="4"/>
        <v>#REF!</v>
      </c>
      <c r="O19" s="16" t="e">
        <f t="shared" si="4"/>
        <v>#REF!</v>
      </c>
      <c r="P19" s="16" t="e">
        <f t="shared" si="4"/>
        <v>#REF!</v>
      </c>
      <c r="Q19" s="16" t="e">
        <f t="shared" si="4"/>
        <v>#REF!</v>
      </c>
      <c r="R19" s="16" t="e">
        <f t="shared" si="4"/>
        <v>#REF!</v>
      </c>
      <c r="S19" s="16" t="e">
        <f t="shared" si="4"/>
        <v>#REF!</v>
      </c>
      <c r="T19" s="16" t="e">
        <f t="shared" si="4"/>
        <v>#REF!</v>
      </c>
      <c r="U19" s="16" t="e">
        <f t="shared" si="4"/>
        <v>#REF!</v>
      </c>
      <c r="V19" s="16" t="e">
        <f t="shared" si="4"/>
        <v>#REF!</v>
      </c>
      <c r="W19" s="16" t="e">
        <f t="shared" si="8"/>
        <v>#REF!</v>
      </c>
      <c r="X19" s="16" t="e">
        <f t="shared" si="8"/>
        <v>#REF!</v>
      </c>
      <c r="Y19" s="16" t="e">
        <f t="shared" si="8"/>
        <v>#REF!</v>
      </c>
      <c r="Z19" s="16" t="e">
        <f t="shared" si="8"/>
        <v>#REF!</v>
      </c>
      <c r="AA19" s="16" t="e">
        <f t="shared" si="8"/>
        <v>#REF!</v>
      </c>
      <c r="AB19" s="16" t="e">
        <f t="shared" si="8"/>
        <v>#REF!</v>
      </c>
      <c r="AC19" s="63"/>
      <c r="AD19" s="63"/>
      <c r="AE19" s="63"/>
      <c r="AF19" s="63"/>
      <c r="AG19" s="63"/>
      <c r="AH19" s="63"/>
      <c r="AI19" s="63"/>
      <c r="AJ19" s="63"/>
      <c r="AK19" s="63"/>
      <c r="AL19" s="63"/>
      <c r="AM19" s="63"/>
      <c r="AN19" s="63"/>
      <c r="AO19" s="25" t="e">
        <f t="shared" si="6"/>
        <v>#REF!</v>
      </c>
    </row>
    <row r="20" spans="1:41" x14ac:dyDescent="0.2">
      <c r="A20" s="342"/>
      <c r="B20" s="14">
        <v>14</v>
      </c>
      <c r="C20" s="14"/>
      <c r="D20" s="15">
        <f>$C$16*0.2</f>
        <v>0.82081999999999999</v>
      </c>
      <c r="E20" s="35">
        <f t="shared" si="7"/>
        <v>0.44670476190476194</v>
      </c>
      <c r="F20" s="16" t="e">
        <f t="shared" si="3"/>
        <v>#REF!</v>
      </c>
      <c r="G20" s="16" t="e">
        <f t="shared" si="4"/>
        <v>#REF!</v>
      </c>
      <c r="H20" s="16" t="e">
        <f t="shared" si="4"/>
        <v>#REF!</v>
      </c>
      <c r="I20" s="16" t="e">
        <f t="shared" si="4"/>
        <v>#REF!</v>
      </c>
      <c r="J20" s="16" t="e">
        <f t="shared" si="4"/>
        <v>#REF!</v>
      </c>
      <c r="K20" s="16" t="e">
        <f t="shared" si="4"/>
        <v>#REF!</v>
      </c>
      <c r="L20" s="16" t="e">
        <f t="shared" si="4"/>
        <v>#REF!</v>
      </c>
      <c r="M20" s="16" t="e">
        <f t="shared" si="4"/>
        <v>#REF!</v>
      </c>
      <c r="N20" s="16" t="e">
        <f t="shared" si="4"/>
        <v>#REF!</v>
      </c>
      <c r="O20" s="16" t="e">
        <f t="shared" si="4"/>
        <v>#REF!</v>
      </c>
      <c r="P20" s="16" t="e">
        <f t="shared" si="4"/>
        <v>#REF!</v>
      </c>
      <c r="Q20" s="16" t="e">
        <f t="shared" si="4"/>
        <v>#REF!</v>
      </c>
      <c r="R20" s="16" t="e">
        <f t="shared" si="4"/>
        <v>#REF!</v>
      </c>
      <c r="S20" s="16" t="e">
        <f t="shared" si="4"/>
        <v>#REF!</v>
      </c>
      <c r="T20" s="16" t="e">
        <f t="shared" si="4"/>
        <v>#REF!</v>
      </c>
      <c r="U20" s="16" t="e">
        <f t="shared" si="4"/>
        <v>#REF!</v>
      </c>
      <c r="V20" s="16" t="e">
        <f t="shared" si="4"/>
        <v>#REF!</v>
      </c>
      <c r="W20" s="16" t="e">
        <f t="shared" si="8"/>
        <v>#REF!</v>
      </c>
      <c r="X20" s="16" t="e">
        <f t="shared" si="8"/>
        <v>#REF!</v>
      </c>
      <c r="Y20" s="16" t="e">
        <f t="shared" si="8"/>
        <v>#REF!</v>
      </c>
      <c r="Z20" s="16" t="e">
        <f t="shared" si="8"/>
        <v>#REF!</v>
      </c>
      <c r="AA20" s="16" t="e">
        <f t="shared" si="8"/>
        <v>#REF!</v>
      </c>
      <c r="AB20" s="16" t="e">
        <f t="shared" si="8"/>
        <v>#REF!</v>
      </c>
      <c r="AC20" s="63"/>
      <c r="AD20" s="63"/>
      <c r="AE20" s="63"/>
      <c r="AF20" s="63"/>
      <c r="AG20" s="63"/>
      <c r="AH20" s="63"/>
      <c r="AI20" s="63"/>
      <c r="AJ20" s="63"/>
      <c r="AK20" s="63"/>
      <c r="AL20" s="63"/>
      <c r="AM20" s="63"/>
      <c r="AN20" s="63"/>
      <c r="AO20" s="25" t="e">
        <f t="shared" si="6"/>
        <v>#REF!</v>
      </c>
    </row>
    <row r="21" spans="1:41" x14ac:dyDescent="0.2">
      <c r="A21" s="342" t="s">
        <v>14</v>
      </c>
      <c r="B21" s="14">
        <v>15</v>
      </c>
      <c r="C21" s="11">
        <f>'Monthly ETo'!D7</f>
        <v>5.53</v>
      </c>
      <c r="D21" s="15">
        <f>$C$21*0.25</f>
        <v>1.3825000000000001</v>
      </c>
      <c r="E21" s="35">
        <f t="shared" si="7"/>
        <v>0.75238095238095248</v>
      </c>
      <c r="F21" s="16" t="e">
        <f t="shared" si="3"/>
        <v>#REF!</v>
      </c>
      <c r="G21" s="16" t="e">
        <f t="shared" si="4"/>
        <v>#REF!</v>
      </c>
      <c r="H21" s="16" t="e">
        <f t="shared" si="4"/>
        <v>#REF!</v>
      </c>
      <c r="I21" s="16" t="e">
        <f t="shared" si="4"/>
        <v>#REF!</v>
      </c>
      <c r="J21" s="16" t="e">
        <f t="shared" si="4"/>
        <v>#REF!</v>
      </c>
      <c r="K21" s="16" t="e">
        <f t="shared" si="4"/>
        <v>#REF!</v>
      </c>
      <c r="L21" s="16" t="e">
        <f t="shared" si="4"/>
        <v>#REF!</v>
      </c>
      <c r="M21" s="16" t="e">
        <f t="shared" si="4"/>
        <v>#REF!</v>
      </c>
      <c r="N21" s="16" t="e">
        <f t="shared" si="4"/>
        <v>#REF!</v>
      </c>
      <c r="O21" s="16" t="e">
        <f t="shared" si="4"/>
        <v>#REF!</v>
      </c>
      <c r="P21" s="16" t="e">
        <f t="shared" si="4"/>
        <v>#REF!</v>
      </c>
      <c r="Q21" s="16" t="e">
        <f t="shared" si="4"/>
        <v>#REF!</v>
      </c>
      <c r="R21" s="16" t="e">
        <f t="shared" si="4"/>
        <v>#REF!</v>
      </c>
      <c r="S21" s="16" t="e">
        <f t="shared" si="4"/>
        <v>#REF!</v>
      </c>
      <c r="T21" s="16" t="e">
        <f t="shared" si="4"/>
        <v>#REF!</v>
      </c>
      <c r="U21" s="16" t="e">
        <f t="shared" si="4"/>
        <v>#REF!</v>
      </c>
      <c r="V21" s="16" t="e">
        <f t="shared" si="4"/>
        <v>#REF!</v>
      </c>
      <c r="W21" s="16" t="e">
        <f t="shared" si="8"/>
        <v>#REF!</v>
      </c>
      <c r="X21" s="16" t="e">
        <f t="shared" si="8"/>
        <v>#REF!</v>
      </c>
      <c r="Y21" s="16" t="e">
        <f t="shared" si="8"/>
        <v>#REF!</v>
      </c>
      <c r="Z21" s="16" t="e">
        <f t="shared" si="8"/>
        <v>#REF!</v>
      </c>
      <c r="AA21" s="16" t="e">
        <f t="shared" si="8"/>
        <v>#REF!</v>
      </c>
      <c r="AB21" s="16" t="e">
        <f t="shared" si="8"/>
        <v>#REF!</v>
      </c>
      <c r="AC21" s="63"/>
      <c r="AD21" s="63"/>
      <c r="AE21" s="63"/>
      <c r="AF21" s="63"/>
      <c r="AG21" s="63"/>
      <c r="AH21" s="63"/>
      <c r="AI21" s="63"/>
      <c r="AJ21" s="63"/>
      <c r="AK21" s="63"/>
      <c r="AL21" s="63"/>
      <c r="AM21" s="63"/>
      <c r="AN21" s="63"/>
      <c r="AO21" s="25" t="e">
        <f t="shared" si="6"/>
        <v>#REF!</v>
      </c>
    </row>
    <row r="22" spans="1:41" x14ac:dyDescent="0.2">
      <c r="A22" s="342"/>
      <c r="B22" s="14">
        <v>16</v>
      </c>
      <c r="C22" s="14"/>
      <c r="D22" s="15">
        <f>$C$21*0.25</f>
        <v>1.3825000000000001</v>
      </c>
      <c r="E22" s="35">
        <f t="shared" si="7"/>
        <v>0.75238095238095248</v>
      </c>
      <c r="F22" s="16" t="e">
        <f t="shared" si="3"/>
        <v>#REF!</v>
      </c>
      <c r="G22" s="16" t="e">
        <f t="shared" si="4"/>
        <v>#REF!</v>
      </c>
      <c r="H22" s="16" t="e">
        <f t="shared" si="4"/>
        <v>#REF!</v>
      </c>
      <c r="I22" s="16" t="e">
        <f t="shared" si="4"/>
        <v>#REF!</v>
      </c>
      <c r="J22" s="16" t="e">
        <f t="shared" si="4"/>
        <v>#REF!</v>
      </c>
      <c r="K22" s="16" t="e">
        <f t="shared" si="4"/>
        <v>#REF!</v>
      </c>
      <c r="L22" s="16" t="e">
        <f t="shared" si="4"/>
        <v>#REF!</v>
      </c>
      <c r="M22" s="16" t="e">
        <f t="shared" si="4"/>
        <v>#REF!</v>
      </c>
      <c r="N22" s="16" t="e">
        <f t="shared" si="4"/>
        <v>#REF!</v>
      </c>
      <c r="O22" s="16" t="e">
        <f t="shared" si="4"/>
        <v>#REF!</v>
      </c>
      <c r="P22" s="16" t="e">
        <f t="shared" si="4"/>
        <v>#REF!</v>
      </c>
      <c r="Q22" s="16" t="e">
        <f t="shared" si="4"/>
        <v>#REF!</v>
      </c>
      <c r="R22" s="16" t="e">
        <f t="shared" si="4"/>
        <v>#REF!</v>
      </c>
      <c r="S22" s="16" t="e">
        <f t="shared" si="4"/>
        <v>#REF!</v>
      </c>
      <c r="T22" s="16" t="e">
        <f t="shared" si="4"/>
        <v>#REF!</v>
      </c>
      <c r="U22" s="16" t="e">
        <f t="shared" si="4"/>
        <v>#REF!</v>
      </c>
      <c r="V22" s="16" t="e">
        <f t="shared" ref="V22:V33" si="9">IF(V$4&gt;0,$E22*V$34,0)</f>
        <v>#REF!</v>
      </c>
      <c r="W22" s="16" t="e">
        <f t="shared" si="8"/>
        <v>#REF!</v>
      </c>
      <c r="X22" s="16" t="e">
        <f t="shared" si="8"/>
        <v>#REF!</v>
      </c>
      <c r="Y22" s="16" t="e">
        <f t="shared" si="8"/>
        <v>#REF!</v>
      </c>
      <c r="Z22" s="16" t="e">
        <f t="shared" si="8"/>
        <v>#REF!</v>
      </c>
      <c r="AA22" s="16" t="e">
        <f t="shared" si="8"/>
        <v>#REF!</v>
      </c>
      <c r="AB22" s="16" t="e">
        <f t="shared" si="8"/>
        <v>#REF!</v>
      </c>
      <c r="AC22" s="63"/>
      <c r="AD22" s="63"/>
      <c r="AE22" s="63"/>
      <c r="AF22" s="63"/>
      <c r="AG22" s="63"/>
      <c r="AH22" s="63"/>
      <c r="AI22" s="63"/>
      <c r="AJ22" s="63"/>
      <c r="AK22" s="63"/>
      <c r="AL22" s="63"/>
      <c r="AM22" s="63"/>
      <c r="AN22" s="63"/>
      <c r="AO22" s="25" t="e">
        <f t="shared" si="6"/>
        <v>#REF!</v>
      </c>
    </row>
    <row r="23" spans="1:41" x14ac:dyDescent="0.2">
      <c r="A23" s="342"/>
      <c r="B23" s="14">
        <v>17</v>
      </c>
      <c r="C23" s="14"/>
      <c r="D23" s="15">
        <f>$C$21*0.25</f>
        <v>1.3825000000000001</v>
      </c>
      <c r="E23" s="35">
        <f t="shared" si="7"/>
        <v>0.75238095238095248</v>
      </c>
      <c r="F23" s="16" t="e">
        <f t="shared" si="3"/>
        <v>#REF!</v>
      </c>
      <c r="G23" s="16" t="e">
        <f t="shared" ref="G23:U23" si="10">IF(G$4&gt;0,$E23*G$34,0)</f>
        <v>#REF!</v>
      </c>
      <c r="H23" s="16" t="e">
        <f t="shared" si="10"/>
        <v>#REF!</v>
      </c>
      <c r="I23" s="16" t="e">
        <f t="shared" si="10"/>
        <v>#REF!</v>
      </c>
      <c r="J23" s="16" t="e">
        <f t="shared" si="10"/>
        <v>#REF!</v>
      </c>
      <c r="K23" s="16" t="e">
        <f t="shared" si="10"/>
        <v>#REF!</v>
      </c>
      <c r="L23" s="16" t="e">
        <f t="shared" si="10"/>
        <v>#REF!</v>
      </c>
      <c r="M23" s="16" t="e">
        <f t="shared" si="10"/>
        <v>#REF!</v>
      </c>
      <c r="N23" s="16" t="e">
        <f t="shared" si="10"/>
        <v>#REF!</v>
      </c>
      <c r="O23" s="16" t="e">
        <f t="shared" si="10"/>
        <v>#REF!</v>
      </c>
      <c r="P23" s="16" t="e">
        <f t="shared" si="10"/>
        <v>#REF!</v>
      </c>
      <c r="Q23" s="16" t="e">
        <f t="shared" si="10"/>
        <v>#REF!</v>
      </c>
      <c r="R23" s="16" t="e">
        <f t="shared" si="10"/>
        <v>#REF!</v>
      </c>
      <c r="S23" s="16" t="e">
        <f t="shared" si="10"/>
        <v>#REF!</v>
      </c>
      <c r="T23" s="16" t="e">
        <f t="shared" si="10"/>
        <v>#REF!</v>
      </c>
      <c r="U23" s="16" t="e">
        <f t="shared" si="10"/>
        <v>#REF!</v>
      </c>
      <c r="V23" s="16" t="e">
        <f t="shared" si="9"/>
        <v>#REF!</v>
      </c>
      <c r="W23" s="16" t="e">
        <f t="shared" si="8"/>
        <v>#REF!</v>
      </c>
      <c r="X23" s="16" t="e">
        <f t="shared" si="8"/>
        <v>#REF!</v>
      </c>
      <c r="Y23" s="16" t="e">
        <f t="shared" si="8"/>
        <v>#REF!</v>
      </c>
      <c r="Z23" s="16" t="e">
        <f t="shared" si="8"/>
        <v>#REF!</v>
      </c>
      <c r="AA23" s="16" t="e">
        <f t="shared" si="8"/>
        <v>#REF!</v>
      </c>
      <c r="AB23" s="16" t="e">
        <f t="shared" si="8"/>
        <v>#REF!</v>
      </c>
      <c r="AC23" s="63"/>
      <c r="AD23" s="63"/>
      <c r="AE23" s="63"/>
      <c r="AF23" s="63"/>
      <c r="AG23" s="63"/>
      <c r="AH23" s="63"/>
      <c r="AI23" s="63"/>
      <c r="AJ23" s="63"/>
      <c r="AK23" s="63"/>
      <c r="AL23" s="63"/>
      <c r="AM23" s="63"/>
      <c r="AN23" s="63"/>
      <c r="AO23" s="25" t="e">
        <f t="shared" si="6"/>
        <v>#REF!</v>
      </c>
    </row>
    <row r="24" spans="1:41" x14ac:dyDescent="0.2">
      <c r="A24" s="342"/>
      <c r="B24" s="14">
        <v>18</v>
      </c>
      <c r="C24" s="14"/>
      <c r="D24" s="15">
        <f>$C$21*0.25</f>
        <v>1.3825000000000001</v>
      </c>
      <c r="E24" s="35">
        <f t="shared" si="7"/>
        <v>0.75238095238095248</v>
      </c>
      <c r="F24" s="16" t="e">
        <f t="shared" ref="F24:U33" si="11">IF(F$4&gt;0,$E24*F$34,0)</f>
        <v>#REF!</v>
      </c>
      <c r="G24" s="16" t="e">
        <f t="shared" si="11"/>
        <v>#REF!</v>
      </c>
      <c r="H24" s="16" t="e">
        <f t="shared" si="11"/>
        <v>#REF!</v>
      </c>
      <c r="I24" s="16" t="e">
        <f t="shared" si="11"/>
        <v>#REF!</v>
      </c>
      <c r="J24" s="16" t="e">
        <f t="shared" si="11"/>
        <v>#REF!</v>
      </c>
      <c r="K24" s="16" t="e">
        <f t="shared" si="11"/>
        <v>#REF!</v>
      </c>
      <c r="L24" s="16" t="e">
        <f t="shared" si="11"/>
        <v>#REF!</v>
      </c>
      <c r="M24" s="16" t="e">
        <f t="shared" si="11"/>
        <v>#REF!</v>
      </c>
      <c r="N24" s="16" t="e">
        <f t="shared" si="11"/>
        <v>#REF!</v>
      </c>
      <c r="O24" s="16" t="e">
        <f t="shared" si="11"/>
        <v>#REF!</v>
      </c>
      <c r="P24" s="16" t="e">
        <f t="shared" si="11"/>
        <v>#REF!</v>
      </c>
      <c r="Q24" s="16" t="e">
        <f t="shared" si="11"/>
        <v>#REF!</v>
      </c>
      <c r="R24" s="16" t="e">
        <f t="shared" si="11"/>
        <v>#REF!</v>
      </c>
      <c r="S24" s="16" t="e">
        <f t="shared" si="11"/>
        <v>#REF!</v>
      </c>
      <c r="T24" s="16" t="e">
        <f t="shared" si="11"/>
        <v>#REF!</v>
      </c>
      <c r="U24" s="16" t="e">
        <f t="shared" si="11"/>
        <v>#REF!</v>
      </c>
      <c r="V24" s="16" t="e">
        <f t="shared" si="9"/>
        <v>#REF!</v>
      </c>
      <c r="W24" s="16" t="e">
        <f t="shared" si="8"/>
        <v>#REF!</v>
      </c>
      <c r="X24" s="16" t="e">
        <f t="shared" si="8"/>
        <v>#REF!</v>
      </c>
      <c r="Y24" s="16" t="e">
        <f t="shared" si="8"/>
        <v>#REF!</v>
      </c>
      <c r="Z24" s="16" t="e">
        <f t="shared" si="8"/>
        <v>#REF!</v>
      </c>
      <c r="AA24" s="16" t="e">
        <f t="shared" si="8"/>
        <v>#REF!</v>
      </c>
      <c r="AB24" s="16" t="e">
        <f t="shared" si="8"/>
        <v>#REF!</v>
      </c>
      <c r="AC24" s="63"/>
      <c r="AD24" s="63"/>
      <c r="AE24" s="63"/>
      <c r="AF24" s="63"/>
      <c r="AG24" s="63"/>
      <c r="AH24" s="63"/>
      <c r="AI24" s="63"/>
      <c r="AJ24" s="63"/>
      <c r="AK24" s="63"/>
      <c r="AL24" s="63"/>
      <c r="AM24" s="63"/>
      <c r="AN24" s="63"/>
      <c r="AO24" s="25" t="e">
        <f t="shared" si="6"/>
        <v>#REF!</v>
      </c>
    </row>
    <row r="25" spans="1:41" x14ac:dyDescent="0.2">
      <c r="A25" s="342" t="s">
        <v>16</v>
      </c>
      <c r="B25" s="14">
        <v>19</v>
      </c>
      <c r="C25" s="11">
        <f>'Monthly ETo'!D8</f>
        <v>6.51</v>
      </c>
      <c r="D25" s="15">
        <f>$C$25*0.25</f>
        <v>1.6274999999999999</v>
      </c>
      <c r="E25" s="35">
        <f t="shared" si="7"/>
        <v>0.88571428571428568</v>
      </c>
      <c r="F25" s="16" t="e">
        <f t="shared" si="11"/>
        <v>#REF!</v>
      </c>
      <c r="G25" s="16" t="e">
        <f t="shared" si="11"/>
        <v>#REF!</v>
      </c>
      <c r="H25" s="16" t="e">
        <f t="shared" si="11"/>
        <v>#REF!</v>
      </c>
      <c r="I25" s="16" t="e">
        <f t="shared" si="11"/>
        <v>#REF!</v>
      </c>
      <c r="J25" s="16" t="e">
        <f t="shared" si="11"/>
        <v>#REF!</v>
      </c>
      <c r="K25" s="16" t="e">
        <f t="shared" si="11"/>
        <v>#REF!</v>
      </c>
      <c r="L25" s="16" t="e">
        <f t="shared" si="11"/>
        <v>#REF!</v>
      </c>
      <c r="M25" s="16" t="e">
        <f t="shared" si="11"/>
        <v>#REF!</v>
      </c>
      <c r="N25" s="16" t="e">
        <f t="shared" si="11"/>
        <v>#REF!</v>
      </c>
      <c r="O25" s="16" t="e">
        <f t="shared" si="11"/>
        <v>#REF!</v>
      </c>
      <c r="P25" s="16" t="e">
        <f t="shared" si="11"/>
        <v>#REF!</v>
      </c>
      <c r="Q25" s="16" t="e">
        <f t="shared" si="11"/>
        <v>#REF!</v>
      </c>
      <c r="R25" s="16" t="e">
        <f t="shared" si="11"/>
        <v>#REF!</v>
      </c>
      <c r="S25" s="16" t="e">
        <f t="shared" si="11"/>
        <v>#REF!</v>
      </c>
      <c r="T25" s="16" t="e">
        <f t="shared" si="11"/>
        <v>#REF!</v>
      </c>
      <c r="U25" s="16" t="e">
        <f t="shared" si="11"/>
        <v>#REF!</v>
      </c>
      <c r="V25" s="16" t="e">
        <f t="shared" si="9"/>
        <v>#REF!</v>
      </c>
      <c r="W25" s="16" t="e">
        <f t="shared" si="8"/>
        <v>#REF!</v>
      </c>
      <c r="X25" s="16" t="e">
        <f t="shared" si="8"/>
        <v>#REF!</v>
      </c>
      <c r="Y25" s="16" t="e">
        <f t="shared" si="8"/>
        <v>#REF!</v>
      </c>
      <c r="Z25" s="16" t="e">
        <f t="shared" si="8"/>
        <v>#REF!</v>
      </c>
      <c r="AA25" s="16" t="e">
        <f t="shared" si="8"/>
        <v>#REF!</v>
      </c>
      <c r="AB25" s="16" t="e">
        <f t="shared" si="8"/>
        <v>#REF!</v>
      </c>
      <c r="AC25" s="63"/>
      <c r="AD25" s="63"/>
      <c r="AE25" s="63"/>
      <c r="AF25" s="63"/>
      <c r="AG25" s="63"/>
      <c r="AH25" s="63"/>
      <c r="AI25" s="63"/>
      <c r="AJ25" s="63"/>
      <c r="AK25" s="63"/>
      <c r="AL25" s="63"/>
      <c r="AM25" s="63"/>
      <c r="AN25" s="63"/>
      <c r="AO25" s="25" t="e">
        <f t="shared" si="6"/>
        <v>#REF!</v>
      </c>
    </row>
    <row r="26" spans="1:41" x14ac:dyDescent="0.2">
      <c r="A26" s="342"/>
      <c r="B26" s="14">
        <v>20</v>
      </c>
      <c r="C26" s="14"/>
      <c r="D26" s="15">
        <f>$C$25*0.25</f>
        <v>1.6274999999999999</v>
      </c>
      <c r="E26" s="35">
        <f t="shared" si="7"/>
        <v>0.88571428571428568</v>
      </c>
      <c r="F26" s="16" t="e">
        <f t="shared" si="11"/>
        <v>#REF!</v>
      </c>
      <c r="G26" s="16" t="e">
        <f t="shared" si="11"/>
        <v>#REF!</v>
      </c>
      <c r="H26" s="16" t="e">
        <f t="shared" si="11"/>
        <v>#REF!</v>
      </c>
      <c r="I26" s="16" t="e">
        <f t="shared" si="11"/>
        <v>#REF!</v>
      </c>
      <c r="J26" s="16" t="e">
        <f t="shared" si="11"/>
        <v>#REF!</v>
      </c>
      <c r="K26" s="16" t="e">
        <f t="shared" si="11"/>
        <v>#REF!</v>
      </c>
      <c r="L26" s="16" t="e">
        <f t="shared" si="11"/>
        <v>#REF!</v>
      </c>
      <c r="M26" s="16" t="e">
        <f t="shared" si="11"/>
        <v>#REF!</v>
      </c>
      <c r="N26" s="16" t="e">
        <f t="shared" si="11"/>
        <v>#REF!</v>
      </c>
      <c r="O26" s="16" t="e">
        <f t="shared" si="11"/>
        <v>#REF!</v>
      </c>
      <c r="P26" s="16" t="e">
        <f t="shared" si="11"/>
        <v>#REF!</v>
      </c>
      <c r="Q26" s="16" t="e">
        <f t="shared" si="11"/>
        <v>#REF!</v>
      </c>
      <c r="R26" s="16" t="e">
        <f t="shared" si="11"/>
        <v>#REF!</v>
      </c>
      <c r="S26" s="16" t="e">
        <f t="shared" si="11"/>
        <v>#REF!</v>
      </c>
      <c r="T26" s="16" t="e">
        <f t="shared" si="11"/>
        <v>#REF!</v>
      </c>
      <c r="U26" s="16" t="e">
        <f t="shared" si="11"/>
        <v>#REF!</v>
      </c>
      <c r="V26" s="16" t="e">
        <f t="shared" si="9"/>
        <v>#REF!</v>
      </c>
      <c r="W26" s="16" t="e">
        <f t="shared" si="8"/>
        <v>#REF!</v>
      </c>
      <c r="X26" s="16" t="e">
        <f t="shared" si="8"/>
        <v>#REF!</v>
      </c>
      <c r="Y26" s="16" t="e">
        <f t="shared" si="8"/>
        <v>#REF!</v>
      </c>
      <c r="Z26" s="16" t="e">
        <f t="shared" si="8"/>
        <v>#REF!</v>
      </c>
      <c r="AA26" s="16" t="e">
        <f t="shared" si="8"/>
        <v>#REF!</v>
      </c>
      <c r="AB26" s="16" t="e">
        <f t="shared" si="8"/>
        <v>#REF!</v>
      </c>
      <c r="AC26" s="63"/>
      <c r="AD26" s="63"/>
      <c r="AE26" s="63"/>
      <c r="AF26" s="63"/>
      <c r="AG26" s="63"/>
      <c r="AH26" s="63"/>
      <c r="AI26" s="63"/>
      <c r="AJ26" s="63"/>
      <c r="AK26" s="63"/>
      <c r="AL26" s="63"/>
      <c r="AM26" s="63"/>
      <c r="AN26" s="63"/>
      <c r="AO26" s="25" t="e">
        <f t="shared" si="6"/>
        <v>#REF!</v>
      </c>
    </row>
    <row r="27" spans="1:41" x14ac:dyDescent="0.2">
      <c r="A27" s="342"/>
      <c r="B27" s="14">
        <v>21</v>
      </c>
      <c r="C27" s="14"/>
      <c r="D27" s="15">
        <f>$C$25*0.25</f>
        <v>1.6274999999999999</v>
      </c>
      <c r="E27" s="35">
        <f t="shared" si="7"/>
        <v>0.88571428571428568</v>
      </c>
      <c r="F27" s="16" t="e">
        <f t="shared" si="11"/>
        <v>#REF!</v>
      </c>
      <c r="G27" s="16" t="e">
        <f t="shared" si="11"/>
        <v>#REF!</v>
      </c>
      <c r="H27" s="16" t="e">
        <f t="shared" si="11"/>
        <v>#REF!</v>
      </c>
      <c r="I27" s="16" t="e">
        <f t="shared" si="11"/>
        <v>#REF!</v>
      </c>
      <c r="J27" s="16" t="e">
        <f t="shared" si="11"/>
        <v>#REF!</v>
      </c>
      <c r="K27" s="16" t="e">
        <f t="shared" si="11"/>
        <v>#REF!</v>
      </c>
      <c r="L27" s="16" t="e">
        <f t="shared" si="11"/>
        <v>#REF!</v>
      </c>
      <c r="M27" s="16" t="e">
        <f t="shared" si="11"/>
        <v>#REF!</v>
      </c>
      <c r="N27" s="16" t="e">
        <f t="shared" si="11"/>
        <v>#REF!</v>
      </c>
      <c r="O27" s="16" t="e">
        <f t="shared" si="11"/>
        <v>#REF!</v>
      </c>
      <c r="P27" s="16" t="e">
        <f t="shared" si="11"/>
        <v>#REF!</v>
      </c>
      <c r="Q27" s="16" t="e">
        <f t="shared" si="11"/>
        <v>#REF!</v>
      </c>
      <c r="R27" s="16" t="e">
        <f t="shared" si="11"/>
        <v>#REF!</v>
      </c>
      <c r="S27" s="16" t="e">
        <f t="shared" si="11"/>
        <v>#REF!</v>
      </c>
      <c r="T27" s="16" t="e">
        <f t="shared" si="11"/>
        <v>#REF!</v>
      </c>
      <c r="U27" s="16" t="e">
        <f t="shared" si="11"/>
        <v>#REF!</v>
      </c>
      <c r="V27" s="16" t="e">
        <f t="shared" si="9"/>
        <v>#REF!</v>
      </c>
      <c r="W27" s="16" t="e">
        <f t="shared" ref="W27:AB33" si="12">IF(W$4&gt;0,$E27*W$34,0)</f>
        <v>#REF!</v>
      </c>
      <c r="X27" s="16" t="e">
        <f t="shared" si="12"/>
        <v>#REF!</v>
      </c>
      <c r="Y27" s="16" t="e">
        <f t="shared" si="12"/>
        <v>#REF!</v>
      </c>
      <c r="Z27" s="16" t="e">
        <f t="shared" si="12"/>
        <v>#REF!</v>
      </c>
      <c r="AA27" s="16" t="e">
        <f t="shared" si="12"/>
        <v>#REF!</v>
      </c>
      <c r="AB27" s="16" t="e">
        <f t="shared" si="12"/>
        <v>#REF!</v>
      </c>
      <c r="AC27" s="63"/>
      <c r="AD27" s="63"/>
      <c r="AE27" s="63"/>
      <c r="AF27" s="63"/>
      <c r="AG27" s="63"/>
      <c r="AH27" s="63"/>
      <c r="AI27" s="63"/>
      <c r="AJ27" s="63"/>
      <c r="AK27" s="63"/>
      <c r="AL27" s="63"/>
      <c r="AM27" s="63"/>
      <c r="AN27" s="63"/>
      <c r="AO27" s="25" t="e">
        <f t="shared" si="6"/>
        <v>#REF!</v>
      </c>
    </row>
    <row r="28" spans="1:41" x14ac:dyDescent="0.2">
      <c r="A28" s="342"/>
      <c r="B28" s="14">
        <v>22</v>
      </c>
      <c r="C28" s="14"/>
      <c r="D28" s="15">
        <f>$C$25*0.25</f>
        <v>1.6274999999999999</v>
      </c>
      <c r="E28" s="35">
        <f t="shared" si="7"/>
        <v>0.88571428571428568</v>
      </c>
      <c r="F28" s="16" t="e">
        <f t="shared" si="11"/>
        <v>#REF!</v>
      </c>
      <c r="G28" s="16" t="e">
        <f t="shared" si="11"/>
        <v>#REF!</v>
      </c>
      <c r="H28" s="16" t="e">
        <f t="shared" si="11"/>
        <v>#REF!</v>
      </c>
      <c r="I28" s="16" t="e">
        <f t="shared" si="11"/>
        <v>#REF!</v>
      </c>
      <c r="J28" s="16" t="e">
        <f t="shared" si="11"/>
        <v>#REF!</v>
      </c>
      <c r="K28" s="16" t="e">
        <f t="shared" si="11"/>
        <v>#REF!</v>
      </c>
      <c r="L28" s="16" t="e">
        <f t="shared" si="11"/>
        <v>#REF!</v>
      </c>
      <c r="M28" s="16" t="e">
        <f t="shared" si="11"/>
        <v>#REF!</v>
      </c>
      <c r="N28" s="16" t="e">
        <f t="shared" si="11"/>
        <v>#REF!</v>
      </c>
      <c r="O28" s="16" t="e">
        <f t="shared" si="11"/>
        <v>#REF!</v>
      </c>
      <c r="P28" s="16" t="e">
        <f t="shared" si="11"/>
        <v>#REF!</v>
      </c>
      <c r="Q28" s="16" t="e">
        <f t="shared" si="11"/>
        <v>#REF!</v>
      </c>
      <c r="R28" s="16" t="e">
        <f t="shared" si="11"/>
        <v>#REF!</v>
      </c>
      <c r="S28" s="16" t="e">
        <f t="shared" si="11"/>
        <v>#REF!</v>
      </c>
      <c r="T28" s="16" t="e">
        <f t="shared" si="11"/>
        <v>#REF!</v>
      </c>
      <c r="U28" s="16" t="e">
        <f t="shared" si="11"/>
        <v>#REF!</v>
      </c>
      <c r="V28" s="16" t="e">
        <f t="shared" si="9"/>
        <v>#REF!</v>
      </c>
      <c r="W28" s="16" t="e">
        <f t="shared" si="12"/>
        <v>#REF!</v>
      </c>
      <c r="X28" s="16" t="e">
        <f t="shared" si="12"/>
        <v>#REF!</v>
      </c>
      <c r="Y28" s="16" t="e">
        <f t="shared" si="12"/>
        <v>#REF!</v>
      </c>
      <c r="Z28" s="16" t="e">
        <f t="shared" si="12"/>
        <v>#REF!</v>
      </c>
      <c r="AA28" s="16" t="e">
        <f t="shared" si="12"/>
        <v>#REF!</v>
      </c>
      <c r="AB28" s="16" t="e">
        <f t="shared" si="12"/>
        <v>#REF!</v>
      </c>
      <c r="AC28" s="63"/>
      <c r="AD28" s="63"/>
      <c r="AE28" s="63"/>
      <c r="AF28" s="63"/>
      <c r="AG28" s="63"/>
      <c r="AH28" s="63"/>
      <c r="AI28" s="63"/>
      <c r="AJ28" s="63"/>
      <c r="AK28" s="63"/>
      <c r="AL28" s="63"/>
      <c r="AM28" s="63"/>
      <c r="AN28" s="63"/>
      <c r="AO28" s="25" t="e">
        <f t="shared" si="6"/>
        <v>#REF!</v>
      </c>
    </row>
    <row r="29" spans="1:41" x14ac:dyDescent="0.2">
      <c r="A29" s="342" t="s">
        <v>17</v>
      </c>
      <c r="B29" s="14">
        <v>23</v>
      </c>
      <c r="C29" s="11">
        <f>'Monthly ETo'!D9</f>
        <v>7.05</v>
      </c>
      <c r="D29" s="15">
        <f>$C$29*0.25</f>
        <v>1.7625</v>
      </c>
      <c r="E29" s="35">
        <f t="shared" si="7"/>
        <v>0.95918367346938782</v>
      </c>
      <c r="F29" s="16" t="e">
        <f t="shared" si="11"/>
        <v>#REF!</v>
      </c>
      <c r="G29" s="16" t="e">
        <f t="shared" si="11"/>
        <v>#REF!</v>
      </c>
      <c r="H29" s="16" t="e">
        <f t="shared" si="11"/>
        <v>#REF!</v>
      </c>
      <c r="I29" s="16" t="e">
        <f t="shared" si="11"/>
        <v>#REF!</v>
      </c>
      <c r="J29" s="16" t="e">
        <f t="shared" si="11"/>
        <v>#REF!</v>
      </c>
      <c r="K29" s="16" t="e">
        <f t="shared" si="11"/>
        <v>#REF!</v>
      </c>
      <c r="L29" s="16" t="e">
        <f t="shared" si="11"/>
        <v>#REF!</v>
      </c>
      <c r="M29" s="16" t="e">
        <f t="shared" si="11"/>
        <v>#REF!</v>
      </c>
      <c r="N29" s="16" t="e">
        <f t="shared" si="11"/>
        <v>#REF!</v>
      </c>
      <c r="O29" s="16" t="e">
        <f t="shared" si="11"/>
        <v>#REF!</v>
      </c>
      <c r="P29" s="16" t="e">
        <f t="shared" si="11"/>
        <v>#REF!</v>
      </c>
      <c r="Q29" s="16" t="e">
        <f t="shared" si="11"/>
        <v>#REF!</v>
      </c>
      <c r="R29" s="16" t="e">
        <f t="shared" si="11"/>
        <v>#REF!</v>
      </c>
      <c r="S29" s="16" t="e">
        <f t="shared" si="11"/>
        <v>#REF!</v>
      </c>
      <c r="T29" s="16" t="e">
        <f t="shared" si="11"/>
        <v>#REF!</v>
      </c>
      <c r="U29" s="16" t="e">
        <f t="shared" si="11"/>
        <v>#REF!</v>
      </c>
      <c r="V29" s="16" t="e">
        <f t="shared" si="9"/>
        <v>#REF!</v>
      </c>
      <c r="W29" s="16" t="e">
        <f t="shared" si="12"/>
        <v>#REF!</v>
      </c>
      <c r="X29" s="16" t="e">
        <f t="shared" si="12"/>
        <v>#REF!</v>
      </c>
      <c r="Y29" s="16" t="e">
        <f t="shared" si="12"/>
        <v>#REF!</v>
      </c>
      <c r="Z29" s="16" t="e">
        <f t="shared" si="12"/>
        <v>#REF!</v>
      </c>
      <c r="AA29" s="16" t="e">
        <f t="shared" si="12"/>
        <v>#REF!</v>
      </c>
      <c r="AB29" s="16" t="e">
        <f t="shared" si="12"/>
        <v>#REF!</v>
      </c>
      <c r="AC29" s="63"/>
      <c r="AD29" s="63"/>
      <c r="AE29" s="63"/>
      <c r="AF29" s="63"/>
      <c r="AG29" s="63"/>
      <c r="AH29" s="63"/>
      <c r="AI29" s="63"/>
      <c r="AJ29" s="63"/>
      <c r="AK29" s="63"/>
      <c r="AL29" s="63"/>
      <c r="AM29" s="63"/>
      <c r="AN29" s="63"/>
      <c r="AO29" s="25" t="e">
        <f t="shared" si="6"/>
        <v>#REF!</v>
      </c>
    </row>
    <row r="30" spans="1:41" x14ac:dyDescent="0.2">
      <c r="A30" s="342"/>
      <c r="B30" s="14">
        <v>24</v>
      </c>
      <c r="C30" s="14"/>
      <c r="D30" s="15">
        <f>$C$29*0.25</f>
        <v>1.7625</v>
      </c>
      <c r="E30" s="35">
        <f t="shared" si="7"/>
        <v>0.95918367346938782</v>
      </c>
      <c r="F30" s="16" t="e">
        <f t="shared" si="11"/>
        <v>#REF!</v>
      </c>
      <c r="G30" s="16" t="e">
        <f t="shared" si="11"/>
        <v>#REF!</v>
      </c>
      <c r="H30" s="16" t="e">
        <f t="shared" si="11"/>
        <v>#REF!</v>
      </c>
      <c r="I30" s="16" t="e">
        <f t="shared" si="11"/>
        <v>#REF!</v>
      </c>
      <c r="J30" s="16" t="e">
        <f t="shared" si="11"/>
        <v>#REF!</v>
      </c>
      <c r="K30" s="16" t="e">
        <f t="shared" si="11"/>
        <v>#REF!</v>
      </c>
      <c r="L30" s="16" t="e">
        <f t="shared" si="11"/>
        <v>#REF!</v>
      </c>
      <c r="M30" s="16" t="e">
        <f t="shared" si="11"/>
        <v>#REF!</v>
      </c>
      <c r="N30" s="16" t="e">
        <f t="shared" si="11"/>
        <v>#REF!</v>
      </c>
      <c r="O30" s="16" t="e">
        <f t="shared" si="11"/>
        <v>#REF!</v>
      </c>
      <c r="P30" s="16" t="e">
        <f t="shared" si="11"/>
        <v>#REF!</v>
      </c>
      <c r="Q30" s="16" t="e">
        <f t="shared" si="11"/>
        <v>#REF!</v>
      </c>
      <c r="R30" s="16" t="e">
        <f t="shared" si="11"/>
        <v>#REF!</v>
      </c>
      <c r="S30" s="16" t="e">
        <f t="shared" si="11"/>
        <v>#REF!</v>
      </c>
      <c r="T30" s="16" t="e">
        <f t="shared" si="11"/>
        <v>#REF!</v>
      </c>
      <c r="U30" s="16" t="e">
        <f t="shared" si="11"/>
        <v>#REF!</v>
      </c>
      <c r="V30" s="16" t="e">
        <f t="shared" si="9"/>
        <v>#REF!</v>
      </c>
      <c r="W30" s="16" t="e">
        <f t="shared" si="12"/>
        <v>#REF!</v>
      </c>
      <c r="X30" s="16" t="e">
        <f t="shared" si="12"/>
        <v>#REF!</v>
      </c>
      <c r="Y30" s="16" t="e">
        <f t="shared" si="12"/>
        <v>#REF!</v>
      </c>
      <c r="Z30" s="16" t="e">
        <f t="shared" si="12"/>
        <v>#REF!</v>
      </c>
      <c r="AA30" s="16" t="e">
        <f t="shared" si="12"/>
        <v>#REF!</v>
      </c>
      <c r="AB30" s="16" t="e">
        <f t="shared" si="12"/>
        <v>#REF!</v>
      </c>
      <c r="AC30" s="63"/>
      <c r="AD30" s="63"/>
      <c r="AE30" s="63"/>
      <c r="AF30" s="63"/>
      <c r="AG30" s="63"/>
      <c r="AH30" s="63"/>
      <c r="AI30" s="63"/>
      <c r="AJ30" s="63"/>
      <c r="AK30" s="63"/>
      <c r="AL30" s="63"/>
      <c r="AM30" s="63"/>
      <c r="AN30" s="63"/>
      <c r="AO30" s="25" t="e">
        <f t="shared" si="6"/>
        <v>#REF!</v>
      </c>
    </row>
    <row r="31" spans="1:41" x14ac:dyDescent="0.2">
      <c r="A31" s="342"/>
      <c r="B31" s="14">
        <v>25</v>
      </c>
      <c r="C31" s="14"/>
      <c r="D31" s="15">
        <f>$C$29*0.25</f>
        <v>1.7625</v>
      </c>
      <c r="E31" s="35">
        <f t="shared" si="7"/>
        <v>0.95918367346938782</v>
      </c>
      <c r="F31" s="16" t="e">
        <f t="shared" si="11"/>
        <v>#REF!</v>
      </c>
      <c r="G31" s="16" t="e">
        <f t="shared" si="11"/>
        <v>#REF!</v>
      </c>
      <c r="H31" s="16" t="e">
        <f t="shared" si="11"/>
        <v>#REF!</v>
      </c>
      <c r="I31" s="16" t="e">
        <f t="shared" si="11"/>
        <v>#REF!</v>
      </c>
      <c r="J31" s="16" t="e">
        <f t="shared" si="11"/>
        <v>#REF!</v>
      </c>
      <c r="K31" s="16" t="e">
        <f t="shared" si="11"/>
        <v>#REF!</v>
      </c>
      <c r="L31" s="16" t="e">
        <f t="shared" si="11"/>
        <v>#REF!</v>
      </c>
      <c r="M31" s="16" t="e">
        <f t="shared" si="11"/>
        <v>#REF!</v>
      </c>
      <c r="N31" s="16" t="e">
        <f t="shared" si="11"/>
        <v>#REF!</v>
      </c>
      <c r="O31" s="16" t="e">
        <f t="shared" si="11"/>
        <v>#REF!</v>
      </c>
      <c r="P31" s="16" t="e">
        <f t="shared" si="11"/>
        <v>#REF!</v>
      </c>
      <c r="Q31" s="16" t="e">
        <f t="shared" si="11"/>
        <v>#REF!</v>
      </c>
      <c r="R31" s="16" t="e">
        <f t="shared" si="11"/>
        <v>#REF!</v>
      </c>
      <c r="S31" s="16" t="e">
        <f t="shared" si="11"/>
        <v>#REF!</v>
      </c>
      <c r="T31" s="16" t="e">
        <f t="shared" si="11"/>
        <v>#REF!</v>
      </c>
      <c r="U31" s="16" t="e">
        <f t="shared" si="11"/>
        <v>#REF!</v>
      </c>
      <c r="V31" s="16" t="e">
        <f t="shared" si="9"/>
        <v>#REF!</v>
      </c>
      <c r="W31" s="16" t="e">
        <f t="shared" si="12"/>
        <v>#REF!</v>
      </c>
      <c r="X31" s="16" t="e">
        <f t="shared" si="12"/>
        <v>#REF!</v>
      </c>
      <c r="Y31" s="16" t="e">
        <f t="shared" si="12"/>
        <v>#REF!</v>
      </c>
      <c r="Z31" s="16" t="e">
        <f t="shared" si="12"/>
        <v>#REF!</v>
      </c>
      <c r="AA31" s="16" t="e">
        <f t="shared" si="12"/>
        <v>#REF!</v>
      </c>
      <c r="AB31" s="16" t="e">
        <f t="shared" si="12"/>
        <v>#REF!</v>
      </c>
      <c r="AC31" s="63"/>
      <c r="AD31" s="63"/>
      <c r="AE31" s="63"/>
      <c r="AF31" s="63"/>
      <c r="AG31" s="63"/>
      <c r="AH31" s="63"/>
      <c r="AI31" s="63"/>
      <c r="AJ31" s="63"/>
      <c r="AK31" s="63"/>
      <c r="AL31" s="63"/>
      <c r="AM31" s="63"/>
      <c r="AN31" s="63"/>
      <c r="AO31" s="25" t="e">
        <f t="shared" si="6"/>
        <v>#REF!</v>
      </c>
    </row>
    <row r="32" spans="1:41" x14ac:dyDescent="0.2">
      <c r="A32" s="342"/>
      <c r="B32" s="14">
        <v>26</v>
      </c>
      <c r="C32" s="14"/>
      <c r="D32" s="15">
        <f>$C$29*0.25</f>
        <v>1.7625</v>
      </c>
      <c r="E32" s="35">
        <f t="shared" si="7"/>
        <v>0.95918367346938782</v>
      </c>
      <c r="F32" s="16" t="e">
        <f t="shared" si="11"/>
        <v>#REF!</v>
      </c>
      <c r="G32" s="16" t="e">
        <f t="shared" si="11"/>
        <v>#REF!</v>
      </c>
      <c r="H32" s="16" t="e">
        <f t="shared" si="11"/>
        <v>#REF!</v>
      </c>
      <c r="I32" s="16" t="e">
        <f t="shared" si="11"/>
        <v>#REF!</v>
      </c>
      <c r="J32" s="16" t="e">
        <f t="shared" si="11"/>
        <v>#REF!</v>
      </c>
      <c r="K32" s="16" t="e">
        <f t="shared" si="11"/>
        <v>#REF!</v>
      </c>
      <c r="L32" s="16" t="e">
        <f t="shared" si="11"/>
        <v>#REF!</v>
      </c>
      <c r="M32" s="16" t="e">
        <f t="shared" si="11"/>
        <v>#REF!</v>
      </c>
      <c r="N32" s="16" t="e">
        <f t="shared" si="11"/>
        <v>#REF!</v>
      </c>
      <c r="O32" s="16" t="e">
        <f t="shared" si="11"/>
        <v>#REF!</v>
      </c>
      <c r="P32" s="16" t="e">
        <f t="shared" si="11"/>
        <v>#REF!</v>
      </c>
      <c r="Q32" s="16" t="e">
        <f t="shared" si="11"/>
        <v>#REF!</v>
      </c>
      <c r="R32" s="16" t="e">
        <f t="shared" si="11"/>
        <v>#REF!</v>
      </c>
      <c r="S32" s="16" t="e">
        <f t="shared" si="11"/>
        <v>#REF!</v>
      </c>
      <c r="T32" s="16" t="e">
        <f t="shared" si="11"/>
        <v>#REF!</v>
      </c>
      <c r="U32" s="16" t="e">
        <f t="shared" si="11"/>
        <v>#REF!</v>
      </c>
      <c r="V32" s="16" t="e">
        <f t="shared" si="9"/>
        <v>#REF!</v>
      </c>
      <c r="W32" s="16" t="e">
        <f t="shared" si="12"/>
        <v>#REF!</v>
      </c>
      <c r="X32" s="16" t="e">
        <f t="shared" si="12"/>
        <v>#REF!</v>
      </c>
      <c r="Y32" s="16" t="e">
        <f t="shared" si="12"/>
        <v>#REF!</v>
      </c>
      <c r="Z32" s="16" t="e">
        <f t="shared" si="12"/>
        <v>#REF!</v>
      </c>
      <c r="AA32" s="16" t="e">
        <f t="shared" si="12"/>
        <v>#REF!</v>
      </c>
      <c r="AB32" s="16" t="e">
        <f t="shared" si="12"/>
        <v>#REF!</v>
      </c>
      <c r="AC32" s="63"/>
      <c r="AD32" s="63"/>
      <c r="AE32" s="63"/>
      <c r="AF32" s="63"/>
      <c r="AG32" s="63"/>
      <c r="AH32" s="63"/>
      <c r="AI32" s="63"/>
      <c r="AJ32" s="63"/>
      <c r="AK32" s="63"/>
      <c r="AL32" s="63"/>
      <c r="AM32" s="63"/>
      <c r="AN32" s="63"/>
      <c r="AO32" s="25" t="e">
        <f t="shared" si="6"/>
        <v>#REF!</v>
      </c>
    </row>
    <row r="33" spans="1:41" ht="12.75" customHeight="1" x14ac:dyDescent="0.2">
      <c r="A33" s="347" t="s">
        <v>18</v>
      </c>
      <c r="B33" s="14">
        <v>27</v>
      </c>
      <c r="C33" s="11">
        <f>'Monthly ETo'!D10</f>
        <v>7.35</v>
      </c>
      <c r="D33" s="15">
        <f>$C$33*0.25</f>
        <v>1.8374999999999999</v>
      </c>
      <c r="E33" s="35">
        <f t="shared" si="7"/>
        <v>1</v>
      </c>
      <c r="F33" s="16" t="e">
        <f t="shared" si="11"/>
        <v>#REF!</v>
      </c>
      <c r="G33" s="16" t="e">
        <f t="shared" si="11"/>
        <v>#REF!</v>
      </c>
      <c r="H33" s="16" t="e">
        <f t="shared" si="11"/>
        <v>#REF!</v>
      </c>
      <c r="I33" s="16" t="e">
        <f t="shared" si="11"/>
        <v>#REF!</v>
      </c>
      <c r="J33" s="16" t="e">
        <f t="shared" si="11"/>
        <v>#REF!</v>
      </c>
      <c r="K33" s="16" t="e">
        <f t="shared" si="11"/>
        <v>#REF!</v>
      </c>
      <c r="L33" s="16" t="e">
        <f t="shared" si="11"/>
        <v>#REF!</v>
      </c>
      <c r="M33" s="16" t="e">
        <f t="shared" si="11"/>
        <v>#REF!</v>
      </c>
      <c r="N33" s="16" t="e">
        <f t="shared" si="11"/>
        <v>#REF!</v>
      </c>
      <c r="O33" s="16" t="e">
        <f t="shared" si="11"/>
        <v>#REF!</v>
      </c>
      <c r="P33" s="16" t="e">
        <f t="shared" si="11"/>
        <v>#REF!</v>
      </c>
      <c r="Q33" s="16" t="e">
        <f t="shared" si="11"/>
        <v>#REF!</v>
      </c>
      <c r="R33" s="16" t="e">
        <f t="shared" si="11"/>
        <v>#REF!</v>
      </c>
      <c r="S33" s="16" t="e">
        <f t="shared" si="11"/>
        <v>#REF!</v>
      </c>
      <c r="T33" s="16" t="e">
        <f t="shared" si="11"/>
        <v>#REF!</v>
      </c>
      <c r="U33" s="16" t="e">
        <f t="shared" si="11"/>
        <v>#REF!</v>
      </c>
      <c r="V33" s="16" t="e">
        <f t="shared" si="9"/>
        <v>#REF!</v>
      </c>
      <c r="W33" s="16" t="e">
        <f t="shared" si="12"/>
        <v>#REF!</v>
      </c>
      <c r="X33" s="16" t="e">
        <f t="shared" si="12"/>
        <v>#REF!</v>
      </c>
      <c r="Y33" s="16" t="e">
        <f t="shared" si="12"/>
        <v>#REF!</v>
      </c>
      <c r="Z33" s="16" t="e">
        <f t="shared" si="12"/>
        <v>#REF!</v>
      </c>
      <c r="AA33" s="16" t="e">
        <f t="shared" si="12"/>
        <v>#REF!</v>
      </c>
      <c r="AB33" s="16" t="e">
        <f t="shared" si="12"/>
        <v>#REF!</v>
      </c>
      <c r="AC33" s="63"/>
      <c r="AD33" s="63"/>
      <c r="AE33" s="63"/>
      <c r="AF33" s="63"/>
      <c r="AG33" s="63"/>
      <c r="AH33" s="63"/>
      <c r="AI33" s="63"/>
      <c r="AJ33" s="63"/>
      <c r="AK33" s="63"/>
      <c r="AL33" s="63"/>
      <c r="AM33" s="63"/>
      <c r="AN33" s="63"/>
      <c r="AO33" s="25" t="e">
        <f t="shared" si="6"/>
        <v>#REF!</v>
      </c>
    </row>
    <row r="34" spans="1:41" x14ac:dyDescent="0.2">
      <c r="A34" s="348"/>
      <c r="B34" s="14">
        <v>28</v>
      </c>
      <c r="C34" s="14" t="s">
        <v>35</v>
      </c>
      <c r="D34" s="15">
        <f>$C$33*0.25</f>
        <v>1.8374999999999999</v>
      </c>
      <c r="E34" s="35">
        <f t="shared" si="7"/>
        <v>1</v>
      </c>
      <c r="F34" s="38" t="e">
        <f>IF(F$4&gt;0,($D34/F$3)*(F$4/F$2)*60,0)</f>
        <v>#REF!</v>
      </c>
      <c r="G34" s="38" t="e">
        <f t="shared" ref="G34:AO34" si="13">IF(G$4&gt;0,($D34/G$3)*(G$4/G$2)*60,0)</f>
        <v>#REF!</v>
      </c>
      <c r="H34" s="38" t="e">
        <f>IF(H$4&gt;0,($D34/H$3)*(H$4/H$2)*60,0)</f>
        <v>#REF!</v>
      </c>
      <c r="I34" s="38" t="e">
        <f t="shared" si="13"/>
        <v>#REF!</v>
      </c>
      <c r="J34" s="38" t="e">
        <f t="shared" si="13"/>
        <v>#REF!</v>
      </c>
      <c r="K34" s="38" t="e">
        <f t="shared" si="13"/>
        <v>#REF!</v>
      </c>
      <c r="L34" s="38" t="e">
        <f t="shared" si="13"/>
        <v>#REF!</v>
      </c>
      <c r="M34" s="38" t="e">
        <f t="shared" si="13"/>
        <v>#REF!</v>
      </c>
      <c r="N34" s="38" t="e">
        <f t="shared" si="13"/>
        <v>#REF!</v>
      </c>
      <c r="O34" s="38" t="e">
        <f t="shared" si="13"/>
        <v>#REF!</v>
      </c>
      <c r="P34" s="38" t="e">
        <f t="shared" si="13"/>
        <v>#REF!</v>
      </c>
      <c r="Q34" s="38" t="e">
        <f t="shared" si="13"/>
        <v>#REF!</v>
      </c>
      <c r="R34" s="38" t="e">
        <f t="shared" si="13"/>
        <v>#REF!</v>
      </c>
      <c r="S34" s="38" t="e">
        <f t="shared" si="13"/>
        <v>#REF!</v>
      </c>
      <c r="T34" s="38" t="e">
        <f t="shared" si="13"/>
        <v>#REF!</v>
      </c>
      <c r="U34" s="38" t="e">
        <f t="shared" si="13"/>
        <v>#REF!</v>
      </c>
      <c r="V34" s="38" t="e">
        <f t="shared" si="13"/>
        <v>#REF!</v>
      </c>
      <c r="W34" s="38" t="e">
        <f t="shared" si="13"/>
        <v>#REF!</v>
      </c>
      <c r="X34" s="38" t="e">
        <f t="shared" si="13"/>
        <v>#REF!</v>
      </c>
      <c r="Y34" s="38" t="e">
        <f t="shared" si="13"/>
        <v>#REF!</v>
      </c>
      <c r="Z34" s="38" t="e">
        <f t="shared" si="13"/>
        <v>#REF!</v>
      </c>
      <c r="AA34" s="38" t="e">
        <f t="shared" si="13"/>
        <v>#REF!</v>
      </c>
      <c r="AB34" s="38" t="e">
        <f t="shared" si="13"/>
        <v>#REF!</v>
      </c>
      <c r="AC34" s="38" t="e">
        <f t="shared" si="13"/>
        <v>#REF!</v>
      </c>
      <c r="AD34" s="38" t="e">
        <f t="shared" si="13"/>
        <v>#REF!</v>
      </c>
      <c r="AE34" s="38" t="e">
        <f t="shared" si="13"/>
        <v>#REF!</v>
      </c>
      <c r="AF34" s="38" t="e">
        <f t="shared" si="13"/>
        <v>#REF!</v>
      </c>
      <c r="AG34" s="38" t="e">
        <f t="shared" si="13"/>
        <v>#REF!</v>
      </c>
      <c r="AH34" s="38" t="e">
        <f t="shared" si="13"/>
        <v>#REF!</v>
      </c>
      <c r="AI34" s="38" t="e">
        <f t="shared" si="13"/>
        <v>#REF!</v>
      </c>
      <c r="AJ34" s="38" t="e">
        <f t="shared" si="13"/>
        <v>#REF!</v>
      </c>
      <c r="AK34" s="38" t="e">
        <f t="shared" si="13"/>
        <v>#REF!</v>
      </c>
      <c r="AL34" s="38" t="e">
        <f t="shared" si="13"/>
        <v>#REF!</v>
      </c>
      <c r="AM34" s="38" t="e">
        <f t="shared" si="13"/>
        <v>#REF!</v>
      </c>
      <c r="AN34" s="38" t="e">
        <f t="shared" si="13"/>
        <v>#REF!</v>
      </c>
      <c r="AO34" s="38" t="e">
        <f t="shared" si="13"/>
        <v>#REF!</v>
      </c>
    </row>
    <row r="35" spans="1:41" x14ac:dyDescent="0.2">
      <c r="A35" s="348"/>
      <c r="B35" s="14">
        <v>29</v>
      </c>
      <c r="C35" s="14"/>
      <c r="D35" s="15">
        <f>$C$33*0.25</f>
        <v>1.8374999999999999</v>
      </c>
      <c r="E35" s="35">
        <f t="shared" si="7"/>
        <v>1</v>
      </c>
      <c r="F35" s="16" t="e">
        <f t="shared" ref="F35:U50" si="14">IF(F$4&gt;0,$E35*F$34,0)</f>
        <v>#REF!</v>
      </c>
      <c r="G35" s="16" t="e">
        <f t="shared" si="14"/>
        <v>#REF!</v>
      </c>
      <c r="H35" s="16" t="e">
        <f t="shared" si="14"/>
        <v>#REF!</v>
      </c>
      <c r="I35" s="16" t="e">
        <f t="shared" si="14"/>
        <v>#REF!</v>
      </c>
      <c r="J35" s="16" t="e">
        <f t="shared" si="14"/>
        <v>#REF!</v>
      </c>
      <c r="K35" s="16" t="e">
        <f t="shared" si="14"/>
        <v>#REF!</v>
      </c>
      <c r="L35" s="16" t="e">
        <f t="shared" si="14"/>
        <v>#REF!</v>
      </c>
      <c r="M35" s="16" t="e">
        <f t="shared" si="14"/>
        <v>#REF!</v>
      </c>
      <c r="N35" s="16" t="e">
        <f t="shared" si="14"/>
        <v>#REF!</v>
      </c>
      <c r="O35" s="16" t="e">
        <f t="shared" si="14"/>
        <v>#REF!</v>
      </c>
      <c r="P35" s="16" t="e">
        <f t="shared" si="14"/>
        <v>#REF!</v>
      </c>
      <c r="Q35" s="16" t="e">
        <f t="shared" si="14"/>
        <v>#REF!</v>
      </c>
      <c r="R35" s="16" t="e">
        <f t="shared" si="14"/>
        <v>#REF!</v>
      </c>
      <c r="S35" s="16" t="e">
        <f t="shared" si="14"/>
        <v>#REF!</v>
      </c>
      <c r="T35" s="16" t="e">
        <f t="shared" si="14"/>
        <v>#REF!</v>
      </c>
      <c r="U35" s="16" t="e">
        <f t="shared" si="14"/>
        <v>#REF!</v>
      </c>
      <c r="V35" s="16" t="e">
        <f t="shared" ref="V35:AB44" si="15">IF(V$4&gt;0,$E35*V$34,0)</f>
        <v>#REF!</v>
      </c>
      <c r="W35" s="16" t="e">
        <f t="shared" si="15"/>
        <v>#REF!</v>
      </c>
      <c r="X35" s="16" t="e">
        <f t="shared" si="15"/>
        <v>#REF!</v>
      </c>
      <c r="Y35" s="16" t="e">
        <f t="shared" si="15"/>
        <v>#REF!</v>
      </c>
      <c r="Z35" s="16" t="e">
        <f t="shared" si="15"/>
        <v>#REF!</v>
      </c>
      <c r="AA35" s="16" t="e">
        <f t="shared" si="15"/>
        <v>#REF!</v>
      </c>
      <c r="AB35" s="16" t="e">
        <f t="shared" si="15"/>
        <v>#REF!</v>
      </c>
      <c r="AC35" s="63"/>
      <c r="AD35" s="63"/>
      <c r="AE35" s="63"/>
      <c r="AF35" s="63"/>
      <c r="AG35" s="63"/>
      <c r="AH35" s="63"/>
      <c r="AI35" s="63"/>
      <c r="AJ35" s="63"/>
      <c r="AK35" s="63"/>
      <c r="AL35" s="63"/>
      <c r="AM35" s="63"/>
      <c r="AN35" s="63"/>
      <c r="AO35" s="25" t="e">
        <f t="shared" ref="AO35:AO58" si="16">IF(AO$4&gt;0,$E35*AO$34,0)</f>
        <v>#REF!</v>
      </c>
    </row>
    <row r="36" spans="1:41" x14ac:dyDescent="0.2">
      <c r="A36" s="349"/>
      <c r="B36" s="14">
        <v>30</v>
      </c>
      <c r="C36" s="14"/>
      <c r="D36" s="15">
        <f>$C$33*0.25</f>
        <v>1.8374999999999999</v>
      </c>
      <c r="E36" s="35">
        <f t="shared" si="7"/>
        <v>1</v>
      </c>
      <c r="F36" s="16" t="e">
        <f t="shared" si="14"/>
        <v>#REF!</v>
      </c>
      <c r="G36" s="16" t="e">
        <f t="shared" si="14"/>
        <v>#REF!</v>
      </c>
      <c r="H36" s="16" t="e">
        <f t="shared" si="14"/>
        <v>#REF!</v>
      </c>
      <c r="I36" s="16" t="e">
        <f t="shared" si="14"/>
        <v>#REF!</v>
      </c>
      <c r="J36" s="16" t="e">
        <f t="shared" si="14"/>
        <v>#REF!</v>
      </c>
      <c r="K36" s="16" t="e">
        <f t="shared" si="14"/>
        <v>#REF!</v>
      </c>
      <c r="L36" s="16" t="e">
        <f t="shared" si="14"/>
        <v>#REF!</v>
      </c>
      <c r="M36" s="16" t="e">
        <f t="shared" si="14"/>
        <v>#REF!</v>
      </c>
      <c r="N36" s="16" t="e">
        <f t="shared" si="14"/>
        <v>#REF!</v>
      </c>
      <c r="O36" s="16" t="e">
        <f t="shared" si="14"/>
        <v>#REF!</v>
      </c>
      <c r="P36" s="16" t="e">
        <f t="shared" si="14"/>
        <v>#REF!</v>
      </c>
      <c r="Q36" s="16" t="e">
        <f t="shared" si="14"/>
        <v>#REF!</v>
      </c>
      <c r="R36" s="16" t="e">
        <f t="shared" si="14"/>
        <v>#REF!</v>
      </c>
      <c r="S36" s="16" t="e">
        <f t="shared" si="14"/>
        <v>#REF!</v>
      </c>
      <c r="T36" s="16" t="e">
        <f t="shared" si="14"/>
        <v>#REF!</v>
      </c>
      <c r="U36" s="16" t="e">
        <f t="shared" si="14"/>
        <v>#REF!</v>
      </c>
      <c r="V36" s="16" t="e">
        <f t="shared" si="15"/>
        <v>#REF!</v>
      </c>
      <c r="W36" s="16" t="e">
        <f t="shared" si="15"/>
        <v>#REF!</v>
      </c>
      <c r="X36" s="16" t="e">
        <f t="shared" si="15"/>
        <v>#REF!</v>
      </c>
      <c r="Y36" s="16" t="e">
        <f t="shared" si="15"/>
        <v>#REF!</v>
      </c>
      <c r="Z36" s="16" t="e">
        <f t="shared" si="15"/>
        <v>#REF!</v>
      </c>
      <c r="AA36" s="16" t="e">
        <f t="shared" si="15"/>
        <v>#REF!</v>
      </c>
      <c r="AB36" s="16" t="e">
        <f t="shared" si="15"/>
        <v>#REF!</v>
      </c>
      <c r="AC36" s="63"/>
      <c r="AD36" s="63"/>
      <c r="AE36" s="63"/>
      <c r="AF36" s="63"/>
      <c r="AG36" s="63"/>
      <c r="AH36" s="63"/>
      <c r="AI36" s="63"/>
      <c r="AJ36" s="63"/>
      <c r="AK36" s="63"/>
      <c r="AL36" s="63"/>
      <c r="AM36" s="63"/>
      <c r="AN36" s="63"/>
      <c r="AO36" s="25" t="e">
        <f t="shared" si="16"/>
        <v>#REF!</v>
      </c>
    </row>
    <row r="37" spans="1:41" x14ac:dyDescent="0.2">
      <c r="A37" s="347" t="s">
        <v>19</v>
      </c>
      <c r="B37" s="14">
        <v>31</v>
      </c>
      <c r="C37" s="11">
        <f>'Monthly ETo'!D11</f>
        <v>7.25</v>
      </c>
      <c r="D37" s="15">
        <f>$C$37*0.2</f>
        <v>1.4500000000000002</v>
      </c>
      <c r="E37" s="35">
        <f t="shared" si="7"/>
        <v>0.7891156462585035</v>
      </c>
      <c r="F37" s="16" t="e">
        <f t="shared" si="14"/>
        <v>#REF!</v>
      </c>
      <c r="G37" s="16" t="e">
        <f t="shared" si="14"/>
        <v>#REF!</v>
      </c>
      <c r="H37" s="16" t="e">
        <f t="shared" si="14"/>
        <v>#REF!</v>
      </c>
      <c r="I37" s="16" t="e">
        <f t="shared" si="14"/>
        <v>#REF!</v>
      </c>
      <c r="J37" s="16" t="e">
        <f t="shared" si="14"/>
        <v>#REF!</v>
      </c>
      <c r="K37" s="16" t="e">
        <f t="shared" si="14"/>
        <v>#REF!</v>
      </c>
      <c r="L37" s="16" t="e">
        <f t="shared" si="14"/>
        <v>#REF!</v>
      </c>
      <c r="M37" s="16" t="e">
        <f t="shared" si="14"/>
        <v>#REF!</v>
      </c>
      <c r="N37" s="16" t="e">
        <f t="shared" si="14"/>
        <v>#REF!</v>
      </c>
      <c r="O37" s="16" t="e">
        <f t="shared" si="14"/>
        <v>#REF!</v>
      </c>
      <c r="P37" s="16" t="e">
        <f t="shared" si="14"/>
        <v>#REF!</v>
      </c>
      <c r="Q37" s="16" t="e">
        <f t="shared" si="14"/>
        <v>#REF!</v>
      </c>
      <c r="R37" s="16" t="e">
        <f t="shared" si="14"/>
        <v>#REF!</v>
      </c>
      <c r="S37" s="16" t="e">
        <f t="shared" si="14"/>
        <v>#REF!</v>
      </c>
      <c r="T37" s="16" t="e">
        <f t="shared" si="14"/>
        <v>#REF!</v>
      </c>
      <c r="U37" s="16" t="e">
        <f t="shared" si="14"/>
        <v>#REF!</v>
      </c>
      <c r="V37" s="16" t="e">
        <f t="shared" si="15"/>
        <v>#REF!</v>
      </c>
      <c r="W37" s="16" t="e">
        <f t="shared" si="15"/>
        <v>#REF!</v>
      </c>
      <c r="X37" s="16" t="e">
        <f t="shared" si="15"/>
        <v>#REF!</v>
      </c>
      <c r="Y37" s="16" t="e">
        <f t="shared" si="15"/>
        <v>#REF!</v>
      </c>
      <c r="Z37" s="16" t="e">
        <f t="shared" si="15"/>
        <v>#REF!</v>
      </c>
      <c r="AA37" s="16" t="e">
        <f t="shared" si="15"/>
        <v>#REF!</v>
      </c>
      <c r="AB37" s="16" t="e">
        <f t="shared" si="15"/>
        <v>#REF!</v>
      </c>
      <c r="AC37" s="63"/>
      <c r="AD37" s="63"/>
      <c r="AE37" s="63"/>
      <c r="AF37" s="63"/>
      <c r="AG37" s="63"/>
      <c r="AH37" s="63"/>
      <c r="AI37" s="63"/>
      <c r="AJ37" s="63"/>
      <c r="AK37" s="63"/>
      <c r="AL37" s="63"/>
      <c r="AM37" s="63"/>
      <c r="AN37" s="63"/>
      <c r="AO37" s="25" t="e">
        <f t="shared" si="16"/>
        <v>#REF!</v>
      </c>
    </row>
    <row r="38" spans="1:41" ht="12.75" customHeight="1" x14ac:dyDescent="0.2">
      <c r="A38" s="348"/>
      <c r="B38" s="14">
        <v>32</v>
      </c>
      <c r="C38" s="26"/>
      <c r="D38" s="15">
        <f>$C$37*0.2</f>
        <v>1.4500000000000002</v>
      </c>
      <c r="E38" s="35">
        <f t="shared" si="7"/>
        <v>0.7891156462585035</v>
      </c>
      <c r="F38" s="16" t="e">
        <f t="shared" si="14"/>
        <v>#REF!</v>
      </c>
      <c r="G38" s="16" t="e">
        <f t="shared" si="14"/>
        <v>#REF!</v>
      </c>
      <c r="H38" s="16" t="e">
        <f t="shared" si="14"/>
        <v>#REF!</v>
      </c>
      <c r="I38" s="16" t="e">
        <f t="shared" si="14"/>
        <v>#REF!</v>
      </c>
      <c r="J38" s="16" t="e">
        <f t="shared" si="14"/>
        <v>#REF!</v>
      </c>
      <c r="K38" s="16" t="e">
        <f t="shared" si="14"/>
        <v>#REF!</v>
      </c>
      <c r="L38" s="16" t="e">
        <f t="shared" si="14"/>
        <v>#REF!</v>
      </c>
      <c r="M38" s="16" t="e">
        <f t="shared" si="14"/>
        <v>#REF!</v>
      </c>
      <c r="N38" s="16" t="e">
        <f t="shared" si="14"/>
        <v>#REF!</v>
      </c>
      <c r="O38" s="16" t="e">
        <f t="shared" si="14"/>
        <v>#REF!</v>
      </c>
      <c r="P38" s="16" t="e">
        <f t="shared" si="14"/>
        <v>#REF!</v>
      </c>
      <c r="Q38" s="16" t="e">
        <f t="shared" si="14"/>
        <v>#REF!</v>
      </c>
      <c r="R38" s="16" t="e">
        <f t="shared" si="14"/>
        <v>#REF!</v>
      </c>
      <c r="S38" s="16" t="e">
        <f t="shared" si="14"/>
        <v>#REF!</v>
      </c>
      <c r="T38" s="16" t="e">
        <f t="shared" si="14"/>
        <v>#REF!</v>
      </c>
      <c r="U38" s="16" t="e">
        <f t="shared" si="14"/>
        <v>#REF!</v>
      </c>
      <c r="V38" s="16" t="e">
        <f t="shared" si="15"/>
        <v>#REF!</v>
      </c>
      <c r="W38" s="16" t="e">
        <f t="shared" si="15"/>
        <v>#REF!</v>
      </c>
      <c r="X38" s="16" t="e">
        <f t="shared" si="15"/>
        <v>#REF!</v>
      </c>
      <c r="Y38" s="16" t="e">
        <f t="shared" si="15"/>
        <v>#REF!</v>
      </c>
      <c r="Z38" s="16" t="e">
        <f t="shared" si="15"/>
        <v>#REF!</v>
      </c>
      <c r="AA38" s="16" t="e">
        <f t="shared" si="15"/>
        <v>#REF!</v>
      </c>
      <c r="AB38" s="16" t="e">
        <f t="shared" si="15"/>
        <v>#REF!</v>
      </c>
      <c r="AC38" s="63"/>
      <c r="AD38" s="63"/>
      <c r="AE38" s="63"/>
      <c r="AF38" s="63"/>
      <c r="AG38" s="63"/>
      <c r="AH38" s="63"/>
      <c r="AI38" s="63"/>
      <c r="AJ38" s="63"/>
      <c r="AK38" s="63"/>
      <c r="AL38" s="63"/>
      <c r="AM38" s="63"/>
      <c r="AN38" s="63"/>
      <c r="AO38" s="25" t="e">
        <f t="shared" si="16"/>
        <v>#REF!</v>
      </c>
    </row>
    <row r="39" spans="1:41" x14ac:dyDescent="0.2">
      <c r="A39" s="348"/>
      <c r="B39" s="14">
        <v>33</v>
      </c>
      <c r="C39" s="14"/>
      <c r="D39" s="15">
        <f>$C$37*0.2</f>
        <v>1.4500000000000002</v>
      </c>
      <c r="E39" s="35">
        <f t="shared" si="7"/>
        <v>0.7891156462585035</v>
      </c>
      <c r="F39" s="16" t="e">
        <f t="shared" si="14"/>
        <v>#REF!</v>
      </c>
      <c r="G39" s="16" t="e">
        <f t="shared" si="14"/>
        <v>#REF!</v>
      </c>
      <c r="H39" s="16" t="e">
        <f t="shared" si="14"/>
        <v>#REF!</v>
      </c>
      <c r="I39" s="16" t="e">
        <f t="shared" si="14"/>
        <v>#REF!</v>
      </c>
      <c r="J39" s="16" t="e">
        <f t="shared" si="14"/>
        <v>#REF!</v>
      </c>
      <c r="K39" s="16" t="e">
        <f t="shared" si="14"/>
        <v>#REF!</v>
      </c>
      <c r="L39" s="16" t="e">
        <f t="shared" si="14"/>
        <v>#REF!</v>
      </c>
      <c r="M39" s="16" t="e">
        <f t="shared" si="14"/>
        <v>#REF!</v>
      </c>
      <c r="N39" s="16" t="e">
        <f t="shared" si="14"/>
        <v>#REF!</v>
      </c>
      <c r="O39" s="16" t="e">
        <f t="shared" si="14"/>
        <v>#REF!</v>
      </c>
      <c r="P39" s="16" t="e">
        <f t="shared" si="14"/>
        <v>#REF!</v>
      </c>
      <c r="Q39" s="16" t="e">
        <f t="shared" si="14"/>
        <v>#REF!</v>
      </c>
      <c r="R39" s="16" t="e">
        <f t="shared" si="14"/>
        <v>#REF!</v>
      </c>
      <c r="S39" s="16" t="e">
        <f t="shared" si="14"/>
        <v>#REF!</v>
      </c>
      <c r="T39" s="16" t="e">
        <f t="shared" si="14"/>
        <v>#REF!</v>
      </c>
      <c r="U39" s="16" t="e">
        <f t="shared" si="14"/>
        <v>#REF!</v>
      </c>
      <c r="V39" s="16" t="e">
        <f t="shared" si="15"/>
        <v>#REF!</v>
      </c>
      <c r="W39" s="16" t="e">
        <f t="shared" si="15"/>
        <v>#REF!</v>
      </c>
      <c r="X39" s="16" t="e">
        <f t="shared" si="15"/>
        <v>#REF!</v>
      </c>
      <c r="Y39" s="16" t="e">
        <f t="shared" si="15"/>
        <v>#REF!</v>
      </c>
      <c r="Z39" s="16" t="e">
        <f t="shared" si="15"/>
        <v>#REF!</v>
      </c>
      <c r="AA39" s="16" t="e">
        <f t="shared" si="15"/>
        <v>#REF!</v>
      </c>
      <c r="AB39" s="16" t="e">
        <f t="shared" si="15"/>
        <v>#REF!</v>
      </c>
      <c r="AC39" s="63"/>
      <c r="AD39" s="63"/>
      <c r="AE39" s="63"/>
      <c r="AF39" s="63"/>
      <c r="AG39" s="63"/>
      <c r="AH39" s="63"/>
      <c r="AI39" s="63"/>
      <c r="AJ39" s="63"/>
      <c r="AK39" s="63"/>
      <c r="AL39" s="63"/>
      <c r="AM39" s="63"/>
      <c r="AN39" s="63"/>
      <c r="AO39" s="25" t="e">
        <f t="shared" si="16"/>
        <v>#REF!</v>
      </c>
    </row>
    <row r="40" spans="1:41" x14ac:dyDescent="0.2">
      <c r="A40" s="348"/>
      <c r="B40" s="14">
        <v>34</v>
      </c>
      <c r="C40" s="14"/>
      <c r="D40" s="15">
        <f>$C$37*0.2</f>
        <v>1.4500000000000002</v>
      </c>
      <c r="E40" s="35">
        <f t="shared" si="7"/>
        <v>0.7891156462585035</v>
      </c>
      <c r="F40" s="16" t="e">
        <f t="shared" si="14"/>
        <v>#REF!</v>
      </c>
      <c r="G40" s="16" t="e">
        <f t="shared" si="14"/>
        <v>#REF!</v>
      </c>
      <c r="H40" s="16" t="e">
        <f t="shared" si="14"/>
        <v>#REF!</v>
      </c>
      <c r="I40" s="16" t="e">
        <f t="shared" si="14"/>
        <v>#REF!</v>
      </c>
      <c r="J40" s="16" t="e">
        <f t="shared" si="14"/>
        <v>#REF!</v>
      </c>
      <c r="K40" s="16" t="e">
        <f t="shared" si="14"/>
        <v>#REF!</v>
      </c>
      <c r="L40" s="16" t="e">
        <f t="shared" si="14"/>
        <v>#REF!</v>
      </c>
      <c r="M40" s="16" t="e">
        <f t="shared" si="14"/>
        <v>#REF!</v>
      </c>
      <c r="N40" s="16" t="e">
        <f t="shared" si="14"/>
        <v>#REF!</v>
      </c>
      <c r="O40" s="16" t="e">
        <f t="shared" si="14"/>
        <v>#REF!</v>
      </c>
      <c r="P40" s="16" t="e">
        <f t="shared" si="14"/>
        <v>#REF!</v>
      </c>
      <c r="Q40" s="16" t="e">
        <f t="shared" si="14"/>
        <v>#REF!</v>
      </c>
      <c r="R40" s="16" t="e">
        <f t="shared" si="14"/>
        <v>#REF!</v>
      </c>
      <c r="S40" s="16" t="e">
        <f t="shared" si="14"/>
        <v>#REF!</v>
      </c>
      <c r="T40" s="16" t="e">
        <f t="shared" si="14"/>
        <v>#REF!</v>
      </c>
      <c r="U40" s="16" t="e">
        <f t="shared" si="14"/>
        <v>#REF!</v>
      </c>
      <c r="V40" s="16" t="e">
        <f t="shared" si="15"/>
        <v>#REF!</v>
      </c>
      <c r="W40" s="16" t="e">
        <f t="shared" si="15"/>
        <v>#REF!</v>
      </c>
      <c r="X40" s="16" t="e">
        <f t="shared" si="15"/>
        <v>#REF!</v>
      </c>
      <c r="Y40" s="16" t="e">
        <f t="shared" si="15"/>
        <v>#REF!</v>
      </c>
      <c r="Z40" s="16" t="e">
        <f t="shared" si="15"/>
        <v>#REF!</v>
      </c>
      <c r="AA40" s="16" t="e">
        <f t="shared" si="15"/>
        <v>#REF!</v>
      </c>
      <c r="AB40" s="16" t="e">
        <f t="shared" si="15"/>
        <v>#REF!</v>
      </c>
      <c r="AC40" s="63"/>
      <c r="AD40" s="63"/>
      <c r="AE40" s="63"/>
      <c r="AF40" s="63"/>
      <c r="AG40" s="63"/>
      <c r="AH40" s="63"/>
      <c r="AI40" s="63"/>
      <c r="AJ40" s="63"/>
      <c r="AK40" s="63"/>
      <c r="AL40" s="63"/>
      <c r="AM40" s="63"/>
      <c r="AN40" s="63"/>
      <c r="AO40" s="25" t="e">
        <f t="shared" si="16"/>
        <v>#REF!</v>
      </c>
    </row>
    <row r="41" spans="1:41" x14ac:dyDescent="0.2">
      <c r="A41" s="349"/>
      <c r="B41" s="14">
        <v>35</v>
      </c>
      <c r="C41" s="14"/>
      <c r="D41" s="15">
        <f>$C$37*0.2</f>
        <v>1.4500000000000002</v>
      </c>
      <c r="E41" s="35">
        <f t="shared" si="7"/>
        <v>0.7891156462585035</v>
      </c>
      <c r="F41" s="16" t="e">
        <f t="shared" si="14"/>
        <v>#REF!</v>
      </c>
      <c r="G41" s="16" t="e">
        <f t="shared" si="14"/>
        <v>#REF!</v>
      </c>
      <c r="H41" s="16" t="e">
        <f t="shared" si="14"/>
        <v>#REF!</v>
      </c>
      <c r="I41" s="16" t="e">
        <f t="shared" si="14"/>
        <v>#REF!</v>
      </c>
      <c r="J41" s="16" t="e">
        <f t="shared" si="14"/>
        <v>#REF!</v>
      </c>
      <c r="K41" s="16" t="e">
        <f t="shared" si="14"/>
        <v>#REF!</v>
      </c>
      <c r="L41" s="16" t="e">
        <f t="shared" si="14"/>
        <v>#REF!</v>
      </c>
      <c r="M41" s="16" t="e">
        <f t="shared" si="14"/>
        <v>#REF!</v>
      </c>
      <c r="N41" s="16" t="e">
        <f t="shared" si="14"/>
        <v>#REF!</v>
      </c>
      <c r="O41" s="16" t="e">
        <f t="shared" si="14"/>
        <v>#REF!</v>
      </c>
      <c r="P41" s="16" t="e">
        <f t="shared" si="14"/>
        <v>#REF!</v>
      </c>
      <c r="Q41" s="16" t="e">
        <f t="shared" si="14"/>
        <v>#REF!</v>
      </c>
      <c r="R41" s="16" t="e">
        <f t="shared" si="14"/>
        <v>#REF!</v>
      </c>
      <c r="S41" s="16" t="e">
        <f t="shared" si="14"/>
        <v>#REF!</v>
      </c>
      <c r="T41" s="16" t="e">
        <f t="shared" si="14"/>
        <v>#REF!</v>
      </c>
      <c r="U41" s="16" t="e">
        <f t="shared" si="14"/>
        <v>#REF!</v>
      </c>
      <c r="V41" s="16" t="e">
        <f t="shared" si="15"/>
        <v>#REF!</v>
      </c>
      <c r="W41" s="16" t="e">
        <f t="shared" si="15"/>
        <v>#REF!</v>
      </c>
      <c r="X41" s="16" t="e">
        <f t="shared" si="15"/>
        <v>#REF!</v>
      </c>
      <c r="Y41" s="16" t="e">
        <f t="shared" si="15"/>
        <v>#REF!</v>
      </c>
      <c r="Z41" s="16" t="e">
        <f t="shared" si="15"/>
        <v>#REF!</v>
      </c>
      <c r="AA41" s="16" t="e">
        <f t="shared" si="15"/>
        <v>#REF!</v>
      </c>
      <c r="AB41" s="16" t="e">
        <f t="shared" si="15"/>
        <v>#REF!</v>
      </c>
      <c r="AC41" s="63"/>
      <c r="AD41" s="63"/>
      <c r="AE41" s="63"/>
      <c r="AF41" s="63"/>
      <c r="AG41" s="63"/>
      <c r="AH41" s="63"/>
      <c r="AI41" s="63"/>
      <c r="AJ41" s="63"/>
      <c r="AK41" s="63"/>
      <c r="AL41" s="63"/>
      <c r="AM41" s="63"/>
      <c r="AN41" s="63"/>
      <c r="AO41" s="25" t="e">
        <f t="shared" si="16"/>
        <v>#REF!</v>
      </c>
    </row>
    <row r="42" spans="1:41" x14ac:dyDescent="0.2">
      <c r="A42" s="342" t="s">
        <v>20</v>
      </c>
      <c r="B42" s="14">
        <v>36</v>
      </c>
      <c r="C42" s="11">
        <f>'Monthly ETo'!D12</f>
        <v>5.95</v>
      </c>
      <c r="D42" s="15">
        <f>$C$42*0.25</f>
        <v>1.4875</v>
      </c>
      <c r="E42" s="35">
        <f t="shared" si="7"/>
        <v>0.80952380952380953</v>
      </c>
      <c r="F42" s="16" t="e">
        <f t="shared" si="14"/>
        <v>#REF!</v>
      </c>
      <c r="G42" s="16" t="e">
        <f t="shared" si="14"/>
        <v>#REF!</v>
      </c>
      <c r="H42" s="16" t="e">
        <f t="shared" si="14"/>
        <v>#REF!</v>
      </c>
      <c r="I42" s="16" t="e">
        <f t="shared" si="14"/>
        <v>#REF!</v>
      </c>
      <c r="J42" s="16" t="e">
        <f t="shared" si="14"/>
        <v>#REF!</v>
      </c>
      <c r="K42" s="16" t="e">
        <f t="shared" si="14"/>
        <v>#REF!</v>
      </c>
      <c r="L42" s="16" t="e">
        <f t="shared" si="14"/>
        <v>#REF!</v>
      </c>
      <c r="M42" s="16" t="e">
        <f t="shared" si="14"/>
        <v>#REF!</v>
      </c>
      <c r="N42" s="16" t="e">
        <f t="shared" si="14"/>
        <v>#REF!</v>
      </c>
      <c r="O42" s="16" t="e">
        <f t="shared" si="14"/>
        <v>#REF!</v>
      </c>
      <c r="P42" s="16" t="e">
        <f t="shared" si="14"/>
        <v>#REF!</v>
      </c>
      <c r="Q42" s="16" t="e">
        <f t="shared" si="14"/>
        <v>#REF!</v>
      </c>
      <c r="R42" s="16" t="e">
        <f t="shared" si="14"/>
        <v>#REF!</v>
      </c>
      <c r="S42" s="16" t="e">
        <f t="shared" si="14"/>
        <v>#REF!</v>
      </c>
      <c r="T42" s="16" t="e">
        <f t="shared" si="14"/>
        <v>#REF!</v>
      </c>
      <c r="U42" s="16" t="e">
        <f t="shared" si="14"/>
        <v>#REF!</v>
      </c>
      <c r="V42" s="16" t="e">
        <f t="shared" si="15"/>
        <v>#REF!</v>
      </c>
      <c r="W42" s="16" t="e">
        <f t="shared" si="15"/>
        <v>#REF!</v>
      </c>
      <c r="X42" s="16" t="e">
        <f t="shared" si="15"/>
        <v>#REF!</v>
      </c>
      <c r="Y42" s="16" t="e">
        <f t="shared" si="15"/>
        <v>#REF!</v>
      </c>
      <c r="Z42" s="16" t="e">
        <f t="shared" si="15"/>
        <v>#REF!</v>
      </c>
      <c r="AA42" s="16" t="e">
        <f t="shared" si="15"/>
        <v>#REF!</v>
      </c>
      <c r="AB42" s="16" t="e">
        <f t="shared" si="15"/>
        <v>#REF!</v>
      </c>
      <c r="AC42" s="63"/>
      <c r="AD42" s="63"/>
      <c r="AE42" s="63"/>
      <c r="AF42" s="63"/>
      <c r="AG42" s="63"/>
      <c r="AH42" s="63"/>
      <c r="AI42" s="63"/>
      <c r="AJ42" s="63"/>
      <c r="AK42" s="63"/>
      <c r="AL42" s="63"/>
      <c r="AM42" s="63"/>
      <c r="AN42" s="63"/>
      <c r="AO42" s="25" t="e">
        <f t="shared" si="16"/>
        <v>#REF!</v>
      </c>
    </row>
    <row r="43" spans="1:41" x14ac:dyDescent="0.2">
      <c r="A43" s="342"/>
      <c r="B43" s="14">
        <v>37</v>
      </c>
      <c r="C43" s="14"/>
      <c r="D43" s="15">
        <f>$C$42*0.25</f>
        <v>1.4875</v>
      </c>
      <c r="E43" s="35">
        <f t="shared" si="7"/>
        <v>0.80952380952380953</v>
      </c>
      <c r="F43" s="16" t="e">
        <f t="shared" si="14"/>
        <v>#REF!</v>
      </c>
      <c r="G43" s="16" t="e">
        <f t="shared" si="14"/>
        <v>#REF!</v>
      </c>
      <c r="H43" s="16" t="e">
        <f t="shared" si="14"/>
        <v>#REF!</v>
      </c>
      <c r="I43" s="16" t="e">
        <f t="shared" si="14"/>
        <v>#REF!</v>
      </c>
      <c r="J43" s="16" t="e">
        <f t="shared" si="14"/>
        <v>#REF!</v>
      </c>
      <c r="K43" s="16" t="e">
        <f t="shared" si="14"/>
        <v>#REF!</v>
      </c>
      <c r="L43" s="16" t="e">
        <f t="shared" si="14"/>
        <v>#REF!</v>
      </c>
      <c r="M43" s="16" t="e">
        <f t="shared" si="14"/>
        <v>#REF!</v>
      </c>
      <c r="N43" s="16" t="e">
        <f t="shared" si="14"/>
        <v>#REF!</v>
      </c>
      <c r="O43" s="16" t="e">
        <f t="shared" si="14"/>
        <v>#REF!</v>
      </c>
      <c r="P43" s="16" t="e">
        <f t="shared" si="14"/>
        <v>#REF!</v>
      </c>
      <c r="Q43" s="16" t="e">
        <f t="shared" si="14"/>
        <v>#REF!</v>
      </c>
      <c r="R43" s="16" t="e">
        <f t="shared" si="14"/>
        <v>#REF!</v>
      </c>
      <c r="S43" s="16" t="e">
        <f t="shared" si="14"/>
        <v>#REF!</v>
      </c>
      <c r="T43" s="16" t="e">
        <f t="shared" si="14"/>
        <v>#REF!</v>
      </c>
      <c r="U43" s="16" t="e">
        <f t="shared" si="14"/>
        <v>#REF!</v>
      </c>
      <c r="V43" s="16" t="e">
        <f t="shared" si="15"/>
        <v>#REF!</v>
      </c>
      <c r="W43" s="16" t="e">
        <f t="shared" si="15"/>
        <v>#REF!</v>
      </c>
      <c r="X43" s="16" t="e">
        <f t="shared" si="15"/>
        <v>#REF!</v>
      </c>
      <c r="Y43" s="16" t="e">
        <f t="shared" si="15"/>
        <v>#REF!</v>
      </c>
      <c r="Z43" s="16" t="e">
        <f t="shared" si="15"/>
        <v>#REF!</v>
      </c>
      <c r="AA43" s="16" t="e">
        <f t="shared" si="15"/>
        <v>#REF!</v>
      </c>
      <c r="AB43" s="16" t="e">
        <f t="shared" si="15"/>
        <v>#REF!</v>
      </c>
      <c r="AC43" s="63"/>
      <c r="AD43" s="63"/>
      <c r="AE43" s="63"/>
      <c r="AF43" s="63"/>
      <c r="AG43" s="63"/>
      <c r="AH43" s="63"/>
      <c r="AI43" s="63"/>
      <c r="AJ43" s="63"/>
      <c r="AK43" s="63"/>
      <c r="AL43" s="63"/>
      <c r="AM43" s="63"/>
      <c r="AN43" s="63"/>
      <c r="AO43" s="25" t="e">
        <f t="shared" si="16"/>
        <v>#REF!</v>
      </c>
    </row>
    <row r="44" spans="1:41" x14ac:dyDescent="0.2">
      <c r="A44" s="342"/>
      <c r="B44" s="14">
        <v>38</v>
      </c>
      <c r="C44" s="14"/>
      <c r="D44" s="15">
        <f>$C$42*0.25</f>
        <v>1.4875</v>
      </c>
      <c r="E44" s="35">
        <f t="shared" si="7"/>
        <v>0.80952380952380953</v>
      </c>
      <c r="F44" s="16" t="e">
        <f t="shared" si="14"/>
        <v>#REF!</v>
      </c>
      <c r="G44" s="16" t="e">
        <f t="shared" si="14"/>
        <v>#REF!</v>
      </c>
      <c r="H44" s="16" t="e">
        <f t="shared" si="14"/>
        <v>#REF!</v>
      </c>
      <c r="I44" s="16" t="e">
        <f t="shared" si="14"/>
        <v>#REF!</v>
      </c>
      <c r="J44" s="16" t="e">
        <f t="shared" si="14"/>
        <v>#REF!</v>
      </c>
      <c r="K44" s="16" t="e">
        <f t="shared" si="14"/>
        <v>#REF!</v>
      </c>
      <c r="L44" s="16" t="e">
        <f t="shared" si="14"/>
        <v>#REF!</v>
      </c>
      <c r="M44" s="16" t="e">
        <f t="shared" si="14"/>
        <v>#REF!</v>
      </c>
      <c r="N44" s="16" t="e">
        <f t="shared" si="14"/>
        <v>#REF!</v>
      </c>
      <c r="O44" s="16" t="e">
        <f t="shared" si="14"/>
        <v>#REF!</v>
      </c>
      <c r="P44" s="16" t="e">
        <f t="shared" si="14"/>
        <v>#REF!</v>
      </c>
      <c r="Q44" s="16" t="e">
        <f t="shared" si="14"/>
        <v>#REF!</v>
      </c>
      <c r="R44" s="16" t="e">
        <f t="shared" si="14"/>
        <v>#REF!</v>
      </c>
      <c r="S44" s="16" t="e">
        <f t="shared" si="14"/>
        <v>#REF!</v>
      </c>
      <c r="T44" s="16" t="e">
        <f t="shared" si="14"/>
        <v>#REF!</v>
      </c>
      <c r="U44" s="16" t="e">
        <f t="shared" si="14"/>
        <v>#REF!</v>
      </c>
      <c r="V44" s="16" t="e">
        <f t="shared" si="15"/>
        <v>#REF!</v>
      </c>
      <c r="W44" s="16" t="e">
        <f t="shared" si="15"/>
        <v>#REF!</v>
      </c>
      <c r="X44" s="16" t="e">
        <f t="shared" si="15"/>
        <v>#REF!</v>
      </c>
      <c r="Y44" s="16" t="e">
        <f t="shared" si="15"/>
        <v>#REF!</v>
      </c>
      <c r="Z44" s="16" t="e">
        <f t="shared" si="15"/>
        <v>#REF!</v>
      </c>
      <c r="AA44" s="16" t="e">
        <f t="shared" si="15"/>
        <v>#REF!</v>
      </c>
      <c r="AB44" s="16" t="e">
        <f t="shared" si="15"/>
        <v>#REF!</v>
      </c>
      <c r="AC44" s="63"/>
      <c r="AD44" s="63"/>
      <c r="AE44" s="63"/>
      <c r="AF44" s="63"/>
      <c r="AG44" s="63"/>
      <c r="AH44" s="63"/>
      <c r="AI44" s="63"/>
      <c r="AJ44" s="63"/>
      <c r="AK44" s="63"/>
      <c r="AL44" s="63"/>
      <c r="AM44" s="63"/>
      <c r="AN44" s="63"/>
      <c r="AO44" s="25" t="e">
        <f t="shared" si="16"/>
        <v>#REF!</v>
      </c>
    </row>
    <row r="45" spans="1:41" x14ac:dyDescent="0.2">
      <c r="A45" s="342"/>
      <c r="B45" s="14">
        <v>39</v>
      </c>
      <c r="C45" s="14"/>
      <c r="D45" s="15">
        <f>$C$42*0.25</f>
        <v>1.4875</v>
      </c>
      <c r="E45" s="35">
        <f t="shared" si="7"/>
        <v>0.80952380952380953</v>
      </c>
      <c r="F45" s="16" t="e">
        <f t="shared" si="14"/>
        <v>#REF!</v>
      </c>
      <c r="G45" s="16" t="e">
        <f t="shared" si="14"/>
        <v>#REF!</v>
      </c>
      <c r="H45" s="16" t="e">
        <f t="shared" si="14"/>
        <v>#REF!</v>
      </c>
      <c r="I45" s="16" t="e">
        <f t="shared" si="14"/>
        <v>#REF!</v>
      </c>
      <c r="J45" s="16" t="e">
        <f t="shared" si="14"/>
        <v>#REF!</v>
      </c>
      <c r="K45" s="16" t="e">
        <f t="shared" si="14"/>
        <v>#REF!</v>
      </c>
      <c r="L45" s="16" t="e">
        <f t="shared" si="14"/>
        <v>#REF!</v>
      </c>
      <c r="M45" s="16" t="e">
        <f t="shared" si="14"/>
        <v>#REF!</v>
      </c>
      <c r="N45" s="16" t="e">
        <f t="shared" si="14"/>
        <v>#REF!</v>
      </c>
      <c r="O45" s="16" t="e">
        <f t="shared" si="14"/>
        <v>#REF!</v>
      </c>
      <c r="P45" s="16" t="e">
        <f t="shared" si="14"/>
        <v>#REF!</v>
      </c>
      <c r="Q45" s="16" t="e">
        <f t="shared" si="14"/>
        <v>#REF!</v>
      </c>
      <c r="R45" s="16" t="e">
        <f t="shared" si="14"/>
        <v>#REF!</v>
      </c>
      <c r="S45" s="16" t="e">
        <f t="shared" si="14"/>
        <v>#REF!</v>
      </c>
      <c r="T45" s="16" t="e">
        <f t="shared" si="14"/>
        <v>#REF!</v>
      </c>
      <c r="U45" s="16" t="e">
        <f t="shared" si="14"/>
        <v>#REF!</v>
      </c>
      <c r="V45" s="16" t="e">
        <f t="shared" ref="V45:AB58" si="17">IF(V$4&gt;0,$E45*V$34,0)</f>
        <v>#REF!</v>
      </c>
      <c r="W45" s="16" t="e">
        <f t="shared" si="17"/>
        <v>#REF!</v>
      </c>
      <c r="X45" s="16" t="e">
        <f t="shared" si="17"/>
        <v>#REF!</v>
      </c>
      <c r="Y45" s="16" t="e">
        <f t="shared" si="17"/>
        <v>#REF!</v>
      </c>
      <c r="Z45" s="16" t="e">
        <f t="shared" si="17"/>
        <v>#REF!</v>
      </c>
      <c r="AA45" s="16" t="e">
        <f t="shared" si="17"/>
        <v>#REF!</v>
      </c>
      <c r="AB45" s="16" t="e">
        <f t="shared" si="17"/>
        <v>#REF!</v>
      </c>
      <c r="AC45" s="63"/>
      <c r="AD45" s="63"/>
      <c r="AE45" s="63"/>
      <c r="AF45" s="63"/>
      <c r="AG45" s="63"/>
      <c r="AH45" s="63"/>
      <c r="AI45" s="63"/>
      <c r="AJ45" s="63"/>
      <c r="AK45" s="63"/>
      <c r="AL45" s="63"/>
      <c r="AM45" s="63"/>
      <c r="AN45" s="63"/>
      <c r="AO45" s="25" t="e">
        <f t="shared" si="16"/>
        <v>#REF!</v>
      </c>
    </row>
    <row r="46" spans="1:41" x14ac:dyDescent="0.2">
      <c r="A46" s="342" t="s">
        <v>21</v>
      </c>
      <c r="B46" s="14">
        <v>40</v>
      </c>
      <c r="C46" s="11">
        <f>'Monthly ETo'!D13</f>
        <v>3.9858000000000002</v>
      </c>
      <c r="D46" s="15">
        <f>$C$46*0.25</f>
        <v>0.99645000000000006</v>
      </c>
      <c r="E46" s="35">
        <f t="shared" si="7"/>
        <v>0.54228571428571437</v>
      </c>
      <c r="F46" s="16" t="e">
        <f t="shared" si="14"/>
        <v>#REF!</v>
      </c>
      <c r="G46" s="16" t="e">
        <f t="shared" si="14"/>
        <v>#REF!</v>
      </c>
      <c r="H46" s="16" t="e">
        <f t="shared" si="14"/>
        <v>#REF!</v>
      </c>
      <c r="I46" s="16" t="e">
        <f t="shared" si="14"/>
        <v>#REF!</v>
      </c>
      <c r="J46" s="16" t="e">
        <f t="shared" si="14"/>
        <v>#REF!</v>
      </c>
      <c r="K46" s="16" t="e">
        <f t="shared" si="14"/>
        <v>#REF!</v>
      </c>
      <c r="L46" s="16" t="e">
        <f t="shared" si="14"/>
        <v>#REF!</v>
      </c>
      <c r="M46" s="16" t="e">
        <f t="shared" si="14"/>
        <v>#REF!</v>
      </c>
      <c r="N46" s="16" t="e">
        <f t="shared" si="14"/>
        <v>#REF!</v>
      </c>
      <c r="O46" s="16" t="e">
        <f t="shared" si="14"/>
        <v>#REF!</v>
      </c>
      <c r="P46" s="16" t="e">
        <f t="shared" si="14"/>
        <v>#REF!</v>
      </c>
      <c r="Q46" s="16" t="e">
        <f t="shared" si="14"/>
        <v>#REF!</v>
      </c>
      <c r="R46" s="16" t="e">
        <f t="shared" si="14"/>
        <v>#REF!</v>
      </c>
      <c r="S46" s="16" t="e">
        <f t="shared" si="14"/>
        <v>#REF!</v>
      </c>
      <c r="T46" s="16" t="e">
        <f t="shared" si="14"/>
        <v>#REF!</v>
      </c>
      <c r="U46" s="16" t="e">
        <f t="shared" si="14"/>
        <v>#REF!</v>
      </c>
      <c r="V46" s="16" t="e">
        <f t="shared" si="17"/>
        <v>#REF!</v>
      </c>
      <c r="W46" s="16" t="e">
        <f t="shared" si="17"/>
        <v>#REF!</v>
      </c>
      <c r="X46" s="16" t="e">
        <f t="shared" si="17"/>
        <v>#REF!</v>
      </c>
      <c r="Y46" s="16" t="e">
        <f t="shared" si="17"/>
        <v>#REF!</v>
      </c>
      <c r="Z46" s="16" t="e">
        <f t="shared" si="17"/>
        <v>#REF!</v>
      </c>
      <c r="AA46" s="16" t="e">
        <f t="shared" si="17"/>
        <v>#REF!</v>
      </c>
      <c r="AB46" s="16" t="e">
        <f t="shared" si="17"/>
        <v>#REF!</v>
      </c>
      <c r="AC46" s="63"/>
      <c r="AD46" s="63"/>
      <c r="AE46" s="63"/>
      <c r="AF46" s="63"/>
      <c r="AG46" s="63"/>
      <c r="AH46" s="63"/>
      <c r="AI46" s="63"/>
      <c r="AJ46" s="63"/>
      <c r="AK46" s="63"/>
      <c r="AL46" s="63"/>
      <c r="AM46" s="63"/>
      <c r="AN46" s="63"/>
      <c r="AO46" s="25" t="e">
        <f t="shared" si="16"/>
        <v>#REF!</v>
      </c>
    </row>
    <row r="47" spans="1:41" x14ac:dyDescent="0.2">
      <c r="A47" s="342"/>
      <c r="B47" s="14">
        <v>41</v>
      </c>
      <c r="C47" s="14"/>
      <c r="D47" s="15">
        <f>$C$46*0.25</f>
        <v>0.99645000000000006</v>
      </c>
      <c r="E47" s="35">
        <f t="shared" si="7"/>
        <v>0.54228571428571437</v>
      </c>
      <c r="F47" s="16" t="e">
        <f t="shared" si="14"/>
        <v>#REF!</v>
      </c>
      <c r="G47" s="16" t="e">
        <f t="shared" si="14"/>
        <v>#REF!</v>
      </c>
      <c r="H47" s="16" t="e">
        <f t="shared" si="14"/>
        <v>#REF!</v>
      </c>
      <c r="I47" s="16" t="e">
        <f t="shared" si="14"/>
        <v>#REF!</v>
      </c>
      <c r="J47" s="16" t="e">
        <f t="shared" si="14"/>
        <v>#REF!</v>
      </c>
      <c r="K47" s="16" t="e">
        <f t="shared" si="14"/>
        <v>#REF!</v>
      </c>
      <c r="L47" s="16" t="e">
        <f t="shared" si="14"/>
        <v>#REF!</v>
      </c>
      <c r="M47" s="16" t="e">
        <f t="shared" si="14"/>
        <v>#REF!</v>
      </c>
      <c r="N47" s="16" t="e">
        <f t="shared" si="14"/>
        <v>#REF!</v>
      </c>
      <c r="O47" s="16" t="e">
        <f t="shared" si="14"/>
        <v>#REF!</v>
      </c>
      <c r="P47" s="16" t="e">
        <f t="shared" si="14"/>
        <v>#REF!</v>
      </c>
      <c r="Q47" s="16" t="e">
        <f t="shared" si="14"/>
        <v>#REF!</v>
      </c>
      <c r="R47" s="16" t="e">
        <f t="shared" si="14"/>
        <v>#REF!</v>
      </c>
      <c r="S47" s="16" t="e">
        <f t="shared" si="14"/>
        <v>#REF!</v>
      </c>
      <c r="T47" s="16" t="e">
        <f t="shared" si="14"/>
        <v>#REF!</v>
      </c>
      <c r="U47" s="16" t="e">
        <f t="shared" si="14"/>
        <v>#REF!</v>
      </c>
      <c r="V47" s="16" t="e">
        <f t="shared" si="17"/>
        <v>#REF!</v>
      </c>
      <c r="W47" s="16" t="e">
        <f t="shared" si="17"/>
        <v>#REF!</v>
      </c>
      <c r="X47" s="16" t="e">
        <f t="shared" si="17"/>
        <v>#REF!</v>
      </c>
      <c r="Y47" s="16" t="e">
        <f t="shared" si="17"/>
        <v>#REF!</v>
      </c>
      <c r="Z47" s="16" t="e">
        <f t="shared" si="17"/>
        <v>#REF!</v>
      </c>
      <c r="AA47" s="16" t="e">
        <f t="shared" si="17"/>
        <v>#REF!</v>
      </c>
      <c r="AB47" s="16" t="e">
        <f t="shared" si="17"/>
        <v>#REF!</v>
      </c>
      <c r="AC47" s="63"/>
      <c r="AD47" s="63"/>
      <c r="AE47" s="63"/>
      <c r="AF47" s="63"/>
      <c r="AG47" s="63"/>
      <c r="AH47" s="63"/>
      <c r="AI47" s="63"/>
      <c r="AJ47" s="63"/>
      <c r="AK47" s="63"/>
      <c r="AL47" s="63"/>
      <c r="AM47" s="63"/>
      <c r="AN47" s="63"/>
      <c r="AO47" s="25" t="e">
        <f t="shared" si="16"/>
        <v>#REF!</v>
      </c>
    </row>
    <row r="48" spans="1:41" x14ac:dyDescent="0.2">
      <c r="A48" s="342"/>
      <c r="B48" s="14">
        <v>42</v>
      </c>
      <c r="C48" s="14"/>
      <c r="D48" s="15">
        <f>$C$46*0.25</f>
        <v>0.99645000000000006</v>
      </c>
      <c r="E48" s="35">
        <f t="shared" si="7"/>
        <v>0.54228571428571437</v>
      </c>
      <c r="F48" s="16" t="e">
        <f t="shared" si="14"/>
        <v>#REF!</v>
      </c>
      <c r="G48" s="16" t="e">
        <f t="shared" si="14"/>
        <v>#REF!</v>
      </c>
      <c r="H48" s="16" t="e">
        <f t="shared" si="14"/>
        <v>#REF!</v>
      </c>
      <c r="I48" s="16" t="e">
        <f t="shared" si="14"/>
        <v>#REF!</v>
      </c>
      <c r="J48" s="16" t="e">
        <f t="shared" si="14"/>
        <v>#REF!</v>
      </c>
      <c r="K48" s="16" t="e">
        <f t="shared" si="14"/>
        <v>#REF!</v>
      </c>
      <c r="L48" s="16" t="e">
        <f t="shared" si="14"/>
        <v>#REF!</v>
      </c>
      <c r="M48" s="16" t="e">
        <f t="shared" si="14"/>
        <v>#REF!</v>
      </c>
      <c r="N48" s="16" t="e">
        <f t="shared" si="14"/>
        <v>#REF!</v>
      </c>
      <c r="O48" s="16" t="e">
        <f t="shared" si="14"/>
        <v>#REF!</v>
      </c>
      <c r="P48" s="16" t="e">
        <f t="shared" si="14"/>
        <v>#REF!</v>
      </c>
      <c r="Q48" s="16" t="e">
        <f t="shared" si="14"/>
        <v>#REF!</v>
      </c>
      <c r="R48" s="16" t="e">
        <f t="shared" si="14"/>
        <v>#REF!</v>
      </c>
      <c r="S48" s="16" t="e">
        <f t="shared" si="14"/>
        <v>#REF!</v>
      </c>
      <c r="T48" s="16" t="e">
        <f t="shared" si="14"/>
        <v>#REF!</v>
      </c>
      <c r="U48" s="16" t="e">
        <f t="shared" si="14"/>
        <v>#REF!</v>
      </c>
      <c r="V48" s="16" t="e">
        <f t="shared" si="17"/>
        <v>#REF!</v>
      </c>
      <c r="W48" s="16" t="e">
        <f t="shared" si="17"/>
        <v>#REF!</v>
      </c>
      <c r="X48" s="16" t="e">
        <f t="shared" si="17"/>
        <v>#REF!</v>
      </c>
      <c r="Y48" s="16" t="e">
        <f t="shared" si="17"/>
        <v>#REF!</v>
      </c>
      <c r="Z48" s="16" t="e">
        <f t="shared" si="17"/>
        <v>#REF!</v>
      </c>
      <c r="AA48" s="16" t="e">
        <f t="shared" si="17"/>
        <v>#REF!</v>
      </c>
      <c r="AB48" s="16" t="e">
        <f t="shared" si="17"/>
        <v>#REF!</v>
      </c>
      <c r="AC48" s="63"/>
      <c r="AD48" s="63"/>
      <c r="AE48" s="63"/>
      <c r="AF48" s="63"/>
      <c r="AG48" s="63"/>
      <c r="AH48" s="63"/>
      <c r="AI48" s="63"/>
      <c r="AJ48" s="63"/>
      <c r="AK48" s="63"/>
      <c r="AL48" s="63"/>
      <c r="AM48" s="63"/>
      <c r="AN48" s="63"/>
      <c r="AO48" s="25" t="e">
        <f t="shared" si="16"/>
        <v>#REF!</v>
      </c>
    </row>
    <row r="49" spans="1:41" x14ac:dyDescent="0.2">
      <c r="A49" s="342"/>
      <c r="B49" s="14">
        <v>43</v>
      </c>
      <c r="C49" s="14"/>
      <c r="D49" s="15">
        <f>$C$46*0.25</f>
        <v>0.99645000000000006</v>
      </c>
      <c r="E49" s="35">
        <f t="shared" si="7"/>
        <v>0.54228571428571437</v>
      </c>
      <c r="F49" s="16" t="e">
        <f t="shared" si="14"/>
        <v>#REF!</v>
      </c>
      <c r="G49" s="16" t="e">
        <f t="shared" si="14"/>
        <v>#REF!</v>
      </c>
      <c r="H49" s="16" t="e">
        <f t="shared" si="14"/>
        <v>#REF!</v>
      </c>
      <c r="I49" s="16" t="e">
        <f t="shared" si="14"/>
        <v>#REF!</v>
      </c>
      <c r="J49" s="16" t="e">
        <f t="shared" si="14"/>
        <v>#REF!</v>
      </c>
      <c r="K49" s="16" t="e">
        <f t="shared" si="14"/>
        <v>#REF!</v>
      </c>
      <c r="L49" s="16" t="e">
        <f t="shared" si="14"/>
        <v>#REF!</v>
      </c>
      <c r="M49" s="16" t="e">
        <f t="shared" si="14"/>
        <v>#REF!</v>
      </c>
      <c r="N49" s="16" t="e">
        <f t="shared" si="14"/>
        <v>#REF!</v>
      </c>
      <c r="O49" s="16" t="e">
        <f t="shared" si="14"/>
        <v>#REF!</v>
      </c>
      <c r="P49" s="16" t="e">
        <f t="shared" si="14"/>
        <v>#REF!</v>
      </c>
      <c r="Q49" s="16" t="e">
        <f t="shared" si="14"/>
        <v>#REF!</v>
      </c>
      <c r="R49" s="16" t="e">
        <f t="shared" si="14"/>
        <v>#REF!</v>
      </c>
      <c r="S49" s="16" t="e">
        <f t="shared" si="14"/>
        <v>#REF!</v>
      </c>
      <c r="T49" s="16" t="e">
        <f t="shared" si="14"/>
        <v>#REF!</v>
      </c>
      <c r="U49" s="16" t="e">
        <f t="shared" si="14"/>
        <v>#REF!</v>
      </c>
      <c r="V49" s="16" t="e">
        <f t="shared" si="17"/>
        <v>#REF!</v>
      </c>
      <c r="W49" s="16" t="e">
        <f t="shared" si="17"/>
        <v>#REF!</v>
      </c>
      <c r="X49" s="16" t="e">
        <f t="shared" si="17"/>
        <v>#REF!</v>
      </c>
      <c r="Y49" s="16" t="e">
        <f t="shared" si="17"/>
        <v>#REF!</v>
      </c>
      <c r="Z49" s="16" t="e">
        <f t="shared" si="17"/>
        <v>#REF!</v>
      </c>
      <c r="AA49" s="16" t="e">
        <f t="shared" si="17"/>
        <v>#REF!</v>
      </c>
      <c r="AB49" s="16" t="e">
        <f t="shared" si="17"/>
        <v>#REF!</v>
      </c>
      <c r="AC49" s="63"/>
      <c r="AD49" s="63"/>
      <c r="AE49" s="63"/>
      <c r="AF49" s="63"/>
      <c r="AG49" s="63"/>
      <c r="AH49" s="63"/>
      <c r="AI49" s="63"/>
      <c r="AJ49" s="63"/>
      <c r="AK49" s="63"/>
      <c r="AL49" s="63"/>
      <c r="AM49" s="63"/>
      <c r="AN49" s="63"/>
      <c r="AO49" s="25" t="e">
        <f t="shared" si="16"/>
        <v>#REF!</v>
      </c>
    </row>
    <row r="50" spans="1:41" x14ac:dyDescent="0.2">
      <c r="A50" s="342" t="s">
        <v>22</v>
      </c>
      <c r="B50" s="14">
        <v>44</v>
      </c>
      <c r="C50" s="11">
        <f>'Monthly ETo'!D14</f>
        <v>2.4752000000000001</v>
      </c>
      <c r="D50" s="15">
        <f>$C$50*0.25</f>
        <v>0.61880000000000002</v>
      </c>
      <c r="E50" s="35">
        <f t="shared" si="7"/>
        <v>0.33676190476190476</v>
      </c>
      <c r="F50" s="16" t="e">
        <f t="shared" si="14"/>
        <v>#REF!</v>
      </c>
      <c r="G50" s="16" t="e">
        <f t="shared" si="14"/>
        <v>#REF!</v>
      </c>
      <c r="H50" s="16" t="e">
        <f t="shared" si="14"/>
        <v>#REF!</v>
      </c>
      <c r="I50" s="16" t="e">
        <f t="shared" si="14"/>
        <v>#REF!</v>
      </c>
      <c r="J50" s="16" t="e">
        <f t="shared" si="14"/>
        <v>#REF!</v>
      </c>
      <c r="K50" s="16" t="e">
        <f t="shared" si="14"/>
        <v>#REF!</v>
      </c>
      <c r="L50" s="16" t="e">
        <f t="shared" si="14"/>
        <v>#REF!</v>
      </c>
      <c r="M50" s="16" t="e">
        <f t="shared" si="14"/>
        <v>#REF!</v>
      </c>
      <c r="N50" s="16" t="e">
        <f t="shared" si="14"/>
        <v>#REF!</v>
      </c>
      <c r="O50" s="16" t="e">
        <f t="shared" si="14"/>
        <v>#REF!</v>
      </c>
      <c r="P50" s="16" t="e">
        <f t="shared" si="14"/>
        <v>#REF!</v>
      </c>
      <c r="Q50" s="16" t="e">
        <f t="shared" si="14"/>
        <v>#REF!</v>
      </c>
      <c r="R50" s="16" t="e">
        <f t="shared" si="14"/>
        <v>#REF!</v>
      </c>
      <c r="S50" s="16" t="e">
        <f t="shared" si="14"/>
        <v>#REF!</v>
      </c>
      <c r="T50" s="16" t="e">
        <f t="shared" si="14"/>
        <v>#REF!</v>
      </c>
      <c r="U50" s="16" t="e">
        <f t="shared" ref="U50:U58" si="18">IF(U$4&gt;0,$E50*U$34,0)</f>
        <v>#REF!</v>
      </c>
      <c r="V50" s="16" t="e">
        <f t="shared" si="17"/>
        <v>#REF!</v>
      </c>
      <c r="W50" s="16" t="e">
        <f t="shared" si="17"/>
        <v>#REF!</v>
      </c>
      <c r="X50" s="16" t="e">
        <f t="shared" si="17"/>
        <v>#REF!</v>
      </c>
      <c r="Y50" s="16" t="e">
        <f t="shared" si="17"/>
        <v>#REF!</v>
      </c>
      <c r="Z50" s="16" t="e">
        <f t="shared" si="17"/>
        <v>#REF!</v>
      </c>
      <c r="AA50" s="16" t="e">
        <f t="shared" si="17"/>
        <v>#REF!</v>
      </c>
      <c r="AB50" s="16" t="e">
        <f t="shared" si="17"/>
        <v>#REF!</v>
      </c>
      <c r="AC50" s="63"/>
      <c r="AD50" s="63"/>
      <c r="AE50" s="63"/>
      <c r="AF50" s="63"/>
      <c r="AG50" s="63"/>
      <c r="AH50" s="63"/>
      <c r="AI50" s="63"/>
      <c r="AJ50" s="63"/>
      <c r="AK50" s="63"/>
      <c r="AL50" s="63"/>
      <c r="AM50" s="63"/>
      <c r="AN50" s="63"/>
      <c r="AO50" s="25" t="e">
        <f t="shared" si="16"/>
        <v>#REF!</v>
      </c>
    </row>
    <row r="51" spans="1:41" x14ac:dyDescent="0.2">
      <c r="A51" s="342"/>
      <c r="B51" s="14">
        <v>45</v>
      </c>
      <c r="C51" s="14"/>
      <c r="D51" s="15">
        <f>$C$50*0.25</f>
        <v>0.61880000000000002</v>
      </c>
      <c r="E51" s="35">
        <f t="shared" si="7"/>
        <v>0.33676190476190476</v>
      </c>
      <c r="F51" s="16" t="e">
        <f t="shared" ref="F51:T58" si="19">IF(F$4&gt;0,$E51*F$34,0)</f>
        <v>#REF!</v>
      </c>
      <c r="G51" s="16" t="e">
        <f t="shared" si="19"/>
        <v>#REF!</v>
      </c>
      <c r="H51" s="16" t="e">
        <f t="shared" si="19"/>
        <v>#REF!</v>
      </c>
      <c r="I51" s="16" t="e">
        <f t="shared" si="19"/>
        <v>#REF!</v>
      </c>
      <c r="J51" s="16" t="e">
        <f t="shared" si="19"/>
        <v>#REF!</v>
      </c>
      <c r="K51" s="16" t="e">
        <f t="shared" si="19"/>
        <v>#REF!</v>
      </c>
      <c r="L51" s="16" t="e">
        <f t="shared" si="19"/>
        <v>#REF!</v>
      </c>
      <c r="M51" s="16" t="e">
        <f t="shared" si="19"/>
        <v>#REF!</v>
      </c>
      <c r="N51" s="16" t="e">
        <f t="shared" si="19"/>
        <v>#REF!</v>
      </c>
      <c r="O51" s="16" t="e">
        <f t="shared" si="19"/>
        <v>#REF!</v>
      </c>
      <c r="P51" s="16" t="e">
        <f t="shared" si="19"/>
        <v>#REF!</v>
      </c>
      <c r="Q51" s="16" t="e">
        <f t="shared" si="19"/>
        <v>#REF!</v>
      </c>
      <c r="R51" s="16" t="e">
        <f t="shared" si="19"/>
        <v>#REF!</v>
      </c>
      <c r="S51" s="16" t="e">
        <f t="shared" si="19"/>
        <v>#REF!</v>
      </c>
      <c r="T51" s="16" t="e">
        <f t="shared" si="19"/>
        <v>#REF!</v>
      </c>
      <c r="U51" s="16" t="e">
        <f t="shared" si="18"/>
        <v>#REF!</v>
      </c>
      <c r="V51" s="16" t="e">
        <f t="shared" si="17"/>
        <v>#REF!</v>
      </c>
      <c r="W51" s="16" t="e">
        <f t="shared" si="17"/>
        <v>#REF!</v>
      </c>
      <c r="X51" s="16" t="e">
        <f t="shared" si="17"/>
        <v>#REF!</v>
      </c>
      <c r="Y51" s="16" t="e">
        <f t="shared" si="17"/>
        <v>#REF!</v>
      </c>
      <c r="Z51" s="16" t="e">
        <f t="shared" si="17"/>
        <v>#REF!</v>
      </c>
      <c r="AA51" s="16" t="e">
        <f t="shared" si="17"/>
        <v>#REF!</v>
      </c>
      <c r="AB51" s="16" t="e">
        <f t="shared" si="17"/>
        <v>#REF!</v>
      </c>
      <c r="AC51" s="63"/>
      <c r="AD51" s="63"/>
      <c r="AE51" s="63"/>
      <c r="AF51" s="63"/>
      <c r="AG51" s="63"/>
      <c r="AH51" s="63"/>
      <c r="AI51" s="63"/>
      <c r="AJ51" s="63"/>
      <c r="AK51" s="63"/>
      <c r="AL51" s="63"/>
      <c r="AM51" s="63"/>
      <c r="AN51" s="63"/>
      <c r="AO51" s="25" t="e">
        <f t="shared" si="16"/>
        <v>#REF!</v>
      </c>
    </row>
    <row r="52" spans="1:41" x14ac:dyDescent="0.2">
      <c r="A52" s="342"/>
      <c r="B52" s="14">
        <v>46</v>
      </c>
      <c r="C52" s="14"/>
      <c r="D52" s="15">
        <f>$C$50*0.25</f>
        <v>0.61880000000000002</v>
      </c>
      <c r="E52" s="35">
        <f t="shared" si="7"/>
        <v>0.33676190476190476</v>
      </c>
      <c r="F52" s="16" t="e">
        <f t="shared" si="19"/>
        <v>#REF!</v>
      </c>
      <c r="G52" s="16" t="e">
        <f t="shared" si="19"/>
        <v>#REF!</v>
      </c>
      <c r="H52" s="16" t="e">
        <f t="shared" si="19"/>
        <v>#REF!</v>
      </c>
      <c r="I52" s="16" t="e">
        <f t="shared" si="19"/>
        <v>#REF!</v>
      </c>
      <c r="J52" s="16" t="e">
        <f t="shared" si="19"/>
        <v>#REF!</v>
      </c>
      <c r="K52" s="16" t="e">
        <f t="shared" si="19"/>
        <v>#REF!</v>
      </c>
      <c r="L52" s="16" t="e">
        <f t="shared" si="19"/>
        <v>#REF!</v>
      </c>
      <c r="M52" s="16" t="e">
        <f t="shared" si="19"/>
        <v>#REF!</v>
      </c>
      <c r="N52" s="16" t="e">
        <f t="shared" si="19"/>
        <v>#REF!</v>
      </c>
      <c r="O52" s="16" t="e">
        <f t="shared" si="19"/>
        <v>#REF!</v>
      </c>
      <c r="P52" s="16" t="e">
        <f t="shared" si="19"/>
        <v>#REF!</v>
      </c>
      <c r="Q52" s="16" t="e">
        <f t="shared" si="19"/>
        <v>#REF!</v>
      </c>
      <c r="R52" s="16" t="e">
        <f t="shared" si="19"/>
        <v>#REF!</v>
      </c>
      <c r="S52" s="16" t="e">
        <f t="shared" si="19"/>
        <v>#REF!</v>
      </c>
      <c r="T52" s="16" t="e">
        <f t="shared" si="19"/>
        <v>#REF!</v>
      </c>
      <c r="U52" s="16" t="e">
        <f t="shared" si="18"/>
        <v>#REF!</v>
      </c>
      <c r="V52" s="16" t="e">
        <f t="shared" si="17"/>
        <v>#REF!</v>
      </c>
      <c r="W52" s="16" t="e">
        <f t="shared" si="17"/>
        <v>#REF!</v>
      </c>
      <c r="X52" s="16" t="e">
        <f t="shared" si="17"/>
        <v>#REF!</v>
      </c>
      <c r="Y52" s="16" t="e">
        <f t="shared" si="17"/>
        <v>#REF!</v>
      </c>
      <c r="Z52" s="16" t="e">
        <f t="shared" si="17"/>
        <v>#REF!</v>
      </c>
      <c r="AA52" s="16" t="e">
        <f t="shared" si="17"/>
        <v>#REF!</v>
      </c>
      <c r="AB52" s="16" t="e">
        <f t="shared" si="17"/>
        <v>#REF!</v>
      </c>
      <c r="AC52" s="63"/>
      <c r="AD52" s="63"/>
      <c r="AE52" s="63"/>
      <c r="AF52" s="63"/>
      <c r="AG52" s="63"/>
      <c r="AH52" s="63"/>
      <c r="AI52" s="63"/>
      <c r="AJ52" s="63"/>
      <c r="AK52" s="63"/>
      <c r="AL52" s="63"/>
      <c r="AM52" s="63"/>
      <c r="AN52" s="63"/>
      <c r="AO52" s="25" t="e">
        <f t="shared" si="16"/>
        <v>#REF!</v>
      </c>
    </row>
    <row r="53" spans="1:41" x14ac:dyDescent="0.2">
      <c r="A53" s="342"/>
      <c r="B53" s="14">
        <v>47</v>
      </c>
      <c r="C53" s="14"/>
      <c r="D53" s="15">
        <f>$C$50*0.25</f>
        <v>0.61880000000000002</v>
      </c>
      <c r="E53" s="35">
        <f t="shared" si="7"/>
        <v>0.33676190476190476</v>
      </c>
      <c r="F53" s="16" t="e">
        <f t="shared" si="19"/>
        <v>#REF!</v>
      </c>
      <c r="G53" s="16" t="e">
        <f t="shared" si="19"/>
        <v>#REF!</v>
      </c>
      <c r="H53" s="16" t="e">
        <f t="shared" si="19"/>
        <v>#REF!</v>
      </c>
      <c r="I53" s="16" t="e">
        <f t="shared" si="19"/>
        <v>#REF!</v>
      </c>
      <c r="J53" s="16" t="e">
        <f t="shared" si="19"/>
        <v>#REF!</v>
      </c>
      <c r="K53" s="16" t="e">
        <f t="shared" si="19"/>
        <v>#REF!</v>
      </c>
      <c r="L53" s="16" t="e">
        <f t="shared" si="19"/>
        <v>#REF!</v>
      </c>
      <c r="M53" s="16" t="e">
        <f t="shared" si="19"/>
        <v>#REF!</v>
      </c>
      <c r="N53" s="16" t="e">
        <f t="shared" si="19"/>
        <v>#REF!</v>
      </c>
      <c r="O53" s="16" t="e">
        <f t="shared" si="19"/>
        <v>#REF!</v>
      </c>
      <c r="P53" s="16" t="e">
        <f t="shared" si="19"/>
        <v>#REF!</v>
      </c>
      <c r="Q53" s="16" t="e">
        <f t="shared" si="19"/>
        <v>#REF!</v>
      </c>
      <c r="R53" s="16" t="e">
        <f t="shared" si="19"/>
        <v>#REF!</v>
      </c>
      <c r="S53" s="16" t="e">
        <f t="shared" si="19"/>
        <v>#REF!</v>
      </c>
      <c r="T53" s="16" t="e">
        <f t="shared" si="19"/>
        <v>#REF!</v>
      </c>
      <c r="U53" s="16" t="e">
        <f t="shared" si="18"/>
        <v>#REF!</v>
      </c>
      <c r="V53" s="16" t="e">
        <f t="shared" si="17"/>
        <v>#REF!</v>
      </c>
      <c r="W53" s="16" t="e">
        <f t="shared" si="17"/>
        <v>#REF!</v>
      </c>
      <c r="X53" s="16" t="e">
        <f t="shared" si="17"/>
        <v>#REF!</v>
      </c>
      <c r="Y53" s="16" t="e">
        <f t="shared" si="17"/>
        <v>#REF!</v>
      </c>
      <c r="Z53" s="16" t="e">
        <f t="shared" si="17"/>
        <v>#REF!</v>
      </c>
      <c r="AA53" s="16" t="e">
        <f t="shared" si="17"/>
        <v>#REF!</v>
      </c>
      <c r="AB53" s="16" t="e">
        <f t="shared" si="17"/>
        <v>#REF!</v>
      </c>
      <c r="AC53" s="63"/>
      <c r="AD53" s="63"/>
      <c r="AE53" s="63"/>
      <c r="AF53" s="63"/>
      <c r="AG53" s="63"/>
      <c r="AH53" s="63"/>
      <c r="AI53" s="63"/>
      <c r="AJ53" s="63"/>
      <c r="AK53" s="63"/>
      <c r="AL53" s="63"/>
      <c r="AM53" s="63"/>
      <c r="AN53" s="63"/>
      <c r="AO53" s="25" t="e">
        <f t="shared" si="16"/>
        <v>#REF!</v>
      </c>
    </row>
    <row r="54" spans="1:41" ht="12.75" customHeight="1" x14ac:dyDescent="0.2">
      <c r="A54" s="342" t="s">
        <v>23</v>
      </c>
      <c r="B54" s="14">
        <v>48</v>
      </c>
      <c r="C54" s="11">
        <f>'Monthly ETo'!D15</f>
        <v>1.5469999999999997</v>
      </c>
      <c r="D54" s="15">
        <f>$C$54*0.2</f>
        <v>0.30939999999999995</v>
      </c>
      <c r="E54" s="35">
        <f t="shared" si="7"/>
        <v>0.16838095238095235</v>
      </c>
      <c r="F54" s="16" t="e">
        <f t="shared" si="19"/>
        <v>#REF!</v>
      </c>
      <c r="G54" s="16" t="e">
        <f t="shared" si="19"/>
        <v>#REF!</v>
      </c>
      <c r="H54" s="16" t="e">
        <f t="shared" si="19"/>
        <v>#REF!</v>
      </c>
      <c r="I54" s="16" t="e">
        <f t="shared" si="19"/>
        <v>#REF!</v>
      </c>
      <c r="J54" s="16" t="e">
        <f t="shared" si="19"/>
        <v>#REF!</v>
      </c>
      <c r="K54" s="16" t="e">
        <f t="shared" si="19"/>
        <v>#REF!</v>
      </c>
      <c r="L54" s="16" t="e">
        <f t="shared" si="19"/>
        <v>#REF!</v>
      </c>
      <c r="M54" s="16" t="e">
        <f t="shared" si="19"/>
        <v>#REF!</v>
      </c>
      <c r="N54" s="16" t="e">
        <f t="shared" si="19"/>
        <v>#REF!</v>
      </c>
      <c r="O54" s="16" t="e">
        <f t="shared" si="19"/>
        <v>#REF!</v>
      </c>
      <c r="P54" s="16" t="e">
        <f t="shared" si="19"/>
        <v>#REF!</v>
      </c>
      <c r="Q54" s="16" t="e">
        <f t="shared" si="19"/>
        <v>#REF!</v>
      </c>
      <c r="R54" s="16" t="e">
        <f t="shared" si="19"/>
        <v>#REF!</v>
      </c>
      <c r="S54" s="16" t="e">
        <f t="shared" si="19"/>
        <v>#REF!</v>
      </c>
      <c r="T54" s="16" t="e">
        <f t="shared" si="19"/>
        <v>#REF!</v>
      </c>
      <c r="U54" s="16" t="e">
        <f t="shared" si="18"/>
        <v>#REF!</v>
      </c>
      <c r="V54" s="16" t="e">
        <f t="shared" si="17"/>
        <v>#REF!</v>
      </c>
      <c r="W54" s="16" t="e">
        <f t="shared" si="17"/>
        <v>#REF!</v>
      </c>
      <c r="X54" s="16" t="e">
        <f t="shared" si="17"/>
        <v>#REF!</v>
      </c>
      <c r="Y54" s="16" t="e">
        <f t="shared" si="17"/>
        <v>#REF!</v>
      </c>
      <c r="Z54" s="16" t="e">
        <f t="shared" si="17"/>
        <v>#REF!</v>
      </c>
      <c r="AA54" s="16" t="e">
        <f t="shared" si="17"/>
        <v>#REF!</v>
      </c>
      <c r="AB54" s="16" t="e">
        <f t="shared" si="17"/>
        <v>#REF!</v>
      </c>
      <c r="AC54" s="63"/>
      <c r="AD54" s="63"/>
      <c r="AE54" s="63"/>
      <c r="AF54" s="63"/>
      <c r="AG54" s="63"/>
      <c r="AH54" s="63"/>
      <c r="AI54" s="63"/>
      <c r="AJ54" s="63"/>
      <c r="AK54" s="63"/>
      <c r="AL54" s="63"/>
      <c r="AM54" s="63"/>
      <c r="AN54" s="63"/>
      <c r="AO54" s="25" t="e">
        <f t="shared" si="16"/>
        <v>#REF!</v>
      </c>
    </row>
    <row r="55" spans="1:41" x14ac:dyDescent="0.2">
      <c r="A55" s="342"/>
      <c r="B55" s="14">
        <v>49</v>
      </c>
      <c r="C55" s="14"/>
      <c r="D55" s="15">
        <f>$C$54*0.2</f>
        <v>0.30939999999999995</v>
      </c>
      <c r="E55" s="35">
        <f t="shared" si="7"/>
        <v>0.16838095238095235</v>
      </c>
      <c r="F55" s="16" t="e">
        <f t="shared" si="19"/>
        <v>#REF!</v>
      </c>
      <c r="G55" s="16" t="e">
        <f t="shared" si="19"/>
        <v>#REF!</v>
      </c>
      <c r="H55" s="16" t="e">
        <f t="shared" si="19"/>
        <v>#REF!</v>
      </c>
      <c r="I55" s="16" t="e">
        <f t="shared" si="19"/>
        <v>#REF!</v>
      </c>
      <c r="J55" s="16" t="e">
        <f t="shared" si="19"/>
        <v>#REF!</v>
      </c>
      <c r="K55" s="16" t="e">
        <f t="shared" si="19"/>
        <v>#REF!</v>
      </c>
      <c r="L55" s="16" t="e">
        <f t="shared" si="19"/>
        <v>#REF!</v>
      </c>
      <c r="M55" s="16" t="e">
        <f t="shared" si="19"/>
        <v>#REF!</v>
      </c>
      <c r="N55" s="16" t="e">
        <f t="shared" si="19"/>
        <v>#REF!</v>
      </c>
      <c r="O55" s="16" t="e">
        <f t="shared" si="19"/>
        <v>#REF!</v>
      </c>
      <c r="P55" s="16" t="e">
        <f t="shared" si="19"/>
        <v>#REF!</v>
      </c>
      <c r="Q55" s="16" t="e">
        <f t="shared" si="19"/>
        <v>#REF!</v>
      </c>
      <c r="R55" s="16" t="e">
        <f t="shared" si="19"/>
        <v>#REF!</v>
      </c>
      <c r="S55" s="16" t="e">
        <f t="shared" si="19"/>
        <v>#REF!</v>
      </c>
      <c r="T55" s="16" t="e">
        <f t="shared" si="19"/>
        <v>#REF!</v>
      </c>
      <c r="U55" s="16" t="e">
        <f t="shared" si="18"/>
        <v>#REF!</v>
      </c>
      <c r="V55" s="16" t="e">
        <f t="shared" si="17"/>
        <v>#REF!</v>
      </c>
      <c r="W55" s="16" t="e">
        <f t="shared" si="17"/>
        <v>#REF!</v>
      </c>
      <c r="X55" s="16" t="e">
        <f t="shared" si="17"/>
        <v>#REF!</v>
      </c>
      <c r="Y55" s="16" t="e">
        <f t="shared" si="17"/>
        <v>#REF!</v>
      </c>
      <c r="Z55" s="16" t="e">
        <f t="shared" si="17"/>
        <v>#REF!</v>
      </c>
      <c r="AA55" s="16" t="e">
        <f t="shared" si="17"/>
        <v>#REF!</v>
      </c>
      <c r="AB55" s="16" t="e">
        <f t="shared" si="17"/>
        <v>#REF!</v>
      </c>
      <c r="AC55" s="63"/>
      <c r="AD55" s="63"/>
      <c r="AE55" s="63"/>
      <c r="AF55" s="63"/>
      <c r="AG55" s="63"/>
      <c r="AH55" s="63"/>
      <c r="AI55" s="63"/>
      <c r="AJ55" s="63"/>
      <c r="AK55" s="63"/>
      <c r="AL55" s="63"/>
      <c r="AM55" s="63"/>
      <c r="AN55" s="63"/>
      <c r="AO55" s="25" t="e">
        <f t="shared" si="16"/>
        <v>#REF!</v>
      </c>
    </row>
    <row r="56" spans="1:41" x14ac:dyDescent="0.2">
      <c r="A56" s="342"/>
      <c r="B56" s="14">
        <v>50</v>
      </c>
      <c r="C56" s="14"/>
      <c r="D56" s="15">
        <f>$C$54*0.2</f>
        <v>0.30939999999999995</v>
      </c>
      <c r="E56" s="35">
        <f t="shared" si="7"/>
        <v>0.16838095238095235</v>
      </c>
      <c r="F56" s="16" t="e">
        <f t="shared" si="19"/>
        <v>#REF!</v>
      </c>
      <c r="G56" s="16" t="e">
        <f t="shared" si="19"/>
        <v>#REF!</v>
      </c>
      <c r="H56" s="16" t="e">
        <f t="shared" si="19"/>
        <v>#REF!</v>
      </c>
      <c r="I56" s="16" t="e">
        <f t="shared" si="19"/>
        <v>#REF!</v>
      </c>
      <c r="J56" s="16" t="e">
        <f t="shared" si="19"/>
        <v>#REF!</v>
      </c>
      <c r="K56" s="16" t="e">
        <f t="shared" si="19"/>
        <v>#REF!</v>
      </c>
      <c r="L56" s="16" t="e">
        <f t="shared" si="19"/>
        <v>#REF!</v>
      </c>
      <c r="M56" s="16" t="e">
        <f t="shared" si="19"/>
        <v>#REF!</v>
      </c>
      <c r="N56" s="16" t="e">
        <f t="shared" si="19"/>
        <v>#REF!</v>
      </c>
      <c r="O56" s="16" t="e">
        <f t="shared" si="19"/>
        <v>#REF!</v>
      </c>
      <c r="P56" s="16" t="e">
        <f t="shared" si="19"/>
        <v>#REF!</v>
      </c>
      <c r="Q56" s="16" t="e">
        <f t="shared" si="19"/>
        <v>#REF!</v>
      </c>
      <c r="R56" s="16" t="e">
        <f t="shared" si="19"/>
        <v>#REF!</v>
      </c>
      <c r="S56" s="16" t="e">
        <f t="shared" si="19"/>
        <v>#REF!</v>
      </c>
      <c r="T56" s="16" t="e">
        <f t="shared" si="19"/>
        <v>#REF!</v>
      </c>
      <c r="U56" s="16" t="e">
        <f t="shared" si="18"/>
        <v>#REF!</v>
      </c>
      <c r="V56" s="16" t="e">
        <f t="shared" si="17"/>
        <v>#REF!</v>
      </c>
      <c r="W56" s="16" t="e">
        <f t="shared" si="17"/>
        <v>#REF!</v>
      </c>
      <c r="X56" s="16" t="e">
        <f t="shared" si="17"/>
        <v>#REF!</v>
      </c>
      <c r="Y56" s="16" t="e">
        <f t="shared" si="17"/>
        <v>#REF!</v>
      </c>
      <c r="Z56" s="16" t="e">
        <f t="shared" si="17"/>
        <v>#REF!</v>
      </c>
      <c r="AA56" s="16" t="e">
        <f t="shared" si="17"/>
        <v>#REF!</v>
      </c>
      <c r="AB56" s="16" t="e">
        <f t="shared" si="17"/>
        <v>#REF!</v>
      </c>
      <c r="AC56" s="63"/>
      <c r="AD56" s="63"/>
      <c r="AE56" s="63"/>
      <c r="AF56" s="63"/>
      <c r="AG56" s="63"/>
      <c r="AH56" s="63"/>
      <c r="AI56" s="63"/>
      <c r="AJ56" s="63"/>
      <c r="AK56" s="63"/>
      <c r="AL56" s="63"/>
      <c r="AM56" s="63"/>
      <c r="AN56" s="63"/>
      <c r="AO56" s="25" t="e">
        <f t="shared" si="16"/>
        <v>#REF!</v>
      </c>
    </row>
    <row r="57" spans="1:41" x14ac:dyDescent="0.2">
      <c r="A57" s="342"/>
      <c r="B57" s="14">
        <v>51</v>
      </c>
      <c r="C57" s="14"/>
      <c r="D57" s="15">
        <f>$C$54*0.2</f>
        <v>0.30939999999999995</v>
      </c>
      <c r="E57" s="35">
        <f t="shared" si="7"/>
        <v>0.16838095238095235</v>
      </c>
      <c r="F57" s="16" t="e">
        <f t="shared" si="19"/>
        <v>#REF!</v>
      </c>
      <c r="G57" s="16" t="e">
        <f t="shared" si="19"/>
        <v>#REF!</v>
      </c>
      <c r="H57" s="16" t="e">
        <f t="shared" si="19"/>
        <v>#REF!</v>
      </c>
      <c r="I57" s="16" t="e">
        <f t="shared" si="19"/>
        <v>#REF!</v>
      </c>
      <c r="J57" s="16" t="e">
        <f t="shared" si="19"/>
        <v>#REF!</v>
      </c>
      <c r="K57" s="16" t="e">
        <f t="shared" si="19"/>
        <v>#REF!</v>
      </c>
      <c r="L57" s="16" t="e">
        <f t="shared" si="19"/>
        <v>#REF!</v>
      </c>
      <c r="M57" s="16" t="e">
        <f t="shared" si="19"/>
        <v>#REF!</v>
      </c>
      <c r="N57" s="16" t="e">
        <f t="shared" si="19"/>
        <v>#REF!</v>
      </c>
      <c r="O57" s="16" t="e">
        <f t="shared" si="19"/>
        <v>#REF!</v>
      </c>
      <c r="P57" s="16" t="e">
        <f t="shared" si="19"/>
        <v>#REF!</v>
      </c>
      <c r="Q57" s="16" t="e">
        <f t="shared" si="19"/>
        <v>#REF!</v>
      </c>
      <c r="R57" s="16" t="e">
        <f t="shared" si="19"/>
        <v>#REF!</v>
      </c>
      <c r="S57" s="16" t="e">
        <f t="shared" si="19"/>
        <v>#REF!</v>
      </c>
      <c r="T57" s="16" t="e">
        <f t="shared" si="19"/>
        <v>#REF!</v>
      </c>
      <c r="U57" s="16" t="e">
        <f t="shared" si="18"/>
        <v>#REF!</v>
      </c>
      <c r="V57" s="16" t="e">
        <f t="shared" si="17"/>
        <v>#REF!</v>
      </c>
      <c r="W57" s="16" t="e">
        <f t="shared" si="17"/>
        <v>#REF!</v>
      </c>
      <c r="X57" s="16" t="e">
        <f t="shared" si="17"/>
        <v>#REF!</v>
      </c>
      <c r="Y57" s="16" t="e">
        <f t="shared" si="17"/>
        <v>#REF!</v>
      </c>
      <c r="Z57" s="16" t="e">
        <f t="shared" si="17"/>
        <v>#REF!</v>
      </c>
      <c r="AA57" s="16" t="e">
        <f t="shared" si="17"/>
        <v>#REF!</v>
      </c>
      <c r="AB57" s="16" t="e">
        <f t="shared" si="17"/>
        <v>#REF!</v>
      </c>
      <c r="AC57" s="63"/>
      <c r="AD57" s="63"/>
      <c r="AE57" s="63"/>
      <c r="AF57" s="63"/>
      <c r="AG57" s="63"/>
      <c r="AH57" s="63"/>
      <c r="AI57" s="63"/>
      <c r="AJ57" s="63"/>
      <c r="AK57" s="63"/>
      <c r="AL57" s="63"/>
      <c r="AM57" s="63"/>
      <c r="AN57" s="63"/>
      <c r="AO57" s="25" t="e">
        <f t="shared" si="16"/>
        <v>#REF!</v>
      </c>
    </row>
    <row r="58" spans="1:41" ht="13.5" thickBot="1" x14ac:dyDescent="0.25">
      <c r="A58" s="343"/>
      <c r="B58" s="30">
        <v>52</v>
      </c>
      <c r="C58" s="30"/>
      <c r="D58" s="31">
        <f>$C$54*0.2</f>
        <v>0.30939999999999995</v>
      </c>
      <c r="E58" s="36">
        <f t="shared" si="7"/>
        <v>0.16838095238095235</v>
      </c>
      <c r="F58" s="28" t="e">
        <f t="shared" si="19"/>
        <v>#REF!</v>
      </c>
      <c r="G58" s="28" t="e">
        <f t="shared" si="19"/>
        <v>#REF!</v>
      </c>
      <c r="H58" s="28" t="e">
        <f t="shared" si="19"/>
        <v>#REF!</v>
      </c>
      <c r="I58" s="28" t="e">
        <f t="shared" si="19"/>
        <v>#REF!</v>
      </c>
      <c r="J58" s="28" t="e">
        <f t="shared" si="19"/>
        <v>#REF!</v>
      </c>
      <c r="K58" s="28" t="e">
        <f t="shared" si="19"/>
        <v>#REF!</v>
      </c>
      <c r="L58" s="28" t="e">
        <f t="shared" si="19"/>
        <v>#REF!</v>
      </c>
      <c r="M58" s="28" t="e">
        <f t="shared" si="19"/>
        <v>#REF!</v>
      </c>
      <c r="N58" s="28" t="e">
        <f t="shared" si="19"/>
        <v>#REF!</v>
      </c>
      <c r="O58" s="28" t="e">
        <f t="shared" si="19"/>
        <v>#REF!</v>
      </c>
      <c r="P58" s="28" t="e">
        <f t="shared" si="19"/>
        <v>#REF!</v>
      </c>
      <c r="Q58" s="28" t="e">
        <f t="shared" si="19"/>
        <v>#REF!</v>
      </c>
      <c r="R58" s="28" t="e">
        <f t="shared" si="19"/>
        <v>#REF!</v>
      </c>
      <c r="S58" s="28" t="e">
        <f t="shared" si="19"/>
        <v>#REF!</v>
      </c>
      <c r="T58" s="28" t="e">
        <f t="shared" si="19"/>
        <v>#REF!</v>
      </c>
      <c r="U58" s="28" t="e">
        <f t="shared" si="18"/>
        <v>#REF!</v>
      </c>
      <c r="V58" s="28" t="e">
        <f t="shared" si="17"/>
        <v>#REF!</v>
      </c>
      <c r="W58" s="28" t="e">
        <f t="shared" si="17"/>
        <v>#REF!</v>
      </c>
      <c r="X58" s="28" t="e">
        <f t="shared" si="17"/>
        <v>#REF!</v>
      </c>
      <c r="Y58" s="28" t="e">
        <f t="shared" si="17"/>
        <v>#REF!</v>
      </c>
      <c r="Z58" s="28" t="e">
        <f t="shared" si="17"/>
        <v>#REF!</v>
      </c>
      <c r="AA58" s="28" t="e">
        <f t="shared" si="17"/>
        <v>#REF!</v>
      </c>
      <c r="AB58" s="28" t="e">
        <f t="shared" si="17"/>
        <v>#REF!</v>
      </c>
      <c r="AC58" s="64"/>
      <c r="AD58" s="64"/>
      <c r="AE58" s="64"/>
      <c r="AF58" s="64"/>
      <c r="AG58" s="64"/>
      <c r="AH58" s="64"/>
      <c r="AI58" s="64"/>
      <c r="AJ58" s="64"/>
      <c r="AK58" s="64"/>
      <c r="AL58" s="64"/>
      <c r="AM58" s="64"/>
      <c r="AN58" s="64"/>
      <c r="AO58" s="29" t="e">
        <f t="shared" si="16"/>
        <v>#REF!</v>
      </c>
    </row>
    <row r="59" spans="1:41" ht="13.5" thickBot="1" x14ac:dyDescent="0.25">
      <c r="B59" s="32" t="s">
        <v>39</v>
      </c>
      <c r="C59" s="27">
        <f>SUM(C7:C58)</f>
        <v>57.330399999999997</v>
      </c>
      <c r="D59" s="33">
        <f>SUM(D7:D58)</f>
        <v>57.330399999999997</v>
      </c>
      <c r="E59" s="17"/>
    </row>
  </sheetData>
  <mergeCells count="14">
    <mergeCell ref="F5:AO5"/>
    <mergeCell ref="A33:A36"/>
    <mergeCell ref="A37:A41"/>
    <mergeCell ref="A7:A11"/>
    <mergeCell ref="A12:A15"/>
    <mergeCell ref="A16:A20"/>
    <mergeCell ref="A21:A24"/>
    <mergeCell ref="C5:D5"/>
    <mergeCell ref="A54:A58"/>
    <mergeCell ref="A25:A28"/>
    <mergeCell ref="A29:A32"/>
    <mergeCell ref="A42:A45"/>
    <mergeCell ref="A46:A49"/>
    <mergeCell ref="A50:A53"/>
  </mergeCells>
  <phoneticPr fontId="0" type="noConversion"/>
  <pageMargins left="0.68" right="0.63" top="1" bottom="1" header="0.5" footer="0.5"/>
  <pageSetup scale="84" orientation="portrait" horizontalDpi="355" verticalDpi="46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G87"/>
  <sheetViews>
    <sheetView topLeftCell="A46" workbookViewId="0">
      <selection activeCell="I79" sqref="I79"/>
    </sheetView>
  </sheetViews>
  <sheetFormatPr defaultRowHeight="12.75" x14ac:dyDescent="0.2"/>
  <cols>
    <col min="1" max="1" width="15.7109375" customWidth="1"/>
    <col min="2" max="2" width="10.5703125" customWidth="1"/>
    <col min="3" max="3" width="11.42578125" customWidth="1"/>
    <col min="4" max="4" width="12" customWidth="1"/>
    <col min="5" max="5" width="11.85546875" customWidth="1"/>
    <col min="6" max="6" width="11.42578125" customWidth="1"/>
    <col min="7" max="7" width="10.5703125" customWidth="1"/>
  </cols>
  <sheetData>
    <row r="1" spans="1:7" ht="35.25" customHeight="1" x14ac:dyDescent="0.2">
      <c r="A1" s="350" t="s">
        <v>236</v>
      </c>
      <c r="B1" s="351"/>
      <c r="C1" s="351"/>
      <c r="D1" s="351"/>
      <c r="E1" s="351"/>
      <c r="F1" s="351"/>
      <c r="G1" s="352"/>
    </row>
    <row r="2" spans="1:7" ht="61.5" customHeight="1" x14ac:dyDescent="0.2">
      <c r="A2" s="233" t="s">
        <v>24</v>
      </c>
      <c r="B2" s="211" t="s">
        <v>36</v>
      </c>
      <c r="C2" s="190" t="s">
        <v>161</v>
      </c>
      <c r="D2" s="191" t="s">
        <v>170</v>
      </c>
      <c r="E2" s="191" t="s">
        <v>162</v>
      </c>
      <c r="F2" s="191" t="s">
        <v>204</v>
      </c>
      <c r="G2" s="228" t="s">
        <v>163</v>
      </c>
    </row>
    <row r="3" spans="1:7" ht="29.25" customHeight="1" x14ac:dyDescent="0.2">
      <c r="A3" s="229"/>
      <c r="B3" s="211" t="s">
        <v>199</v>
      </c>
      <c r="C3" s="225" t="s">
        <v>176</v>
      </c>
      <c r="D3" s="211" t="s">
        <v>200</v>
      </c>
      <c r="E3" s="211" t="s">
        <v>200</v>
      </c>
      <c r="F3" s="211" t="s">
        <v>200</v>
      </c>
      <c r="G3" s="230" t="s">
        <v>176</v>
      </c>
    </row>
    <row r="4" spans="1:7" x14ac:dyDescent="0.2">
      <c r="A4" s="22" t="s">
        <v>31</v>
      </c>
      <c r="B4" s="192"/>
      <c r="C4" s="192"/>
      <c r="D4" s="192"/>
      <c r="E4" s="224"/>
      <c r="F4" s="192"/>
      <c r="G4" s="231"/>
    </row>
    <row r="5" spans="1:7" x14ac:dyDescent="0.2">
      <c r="A5" s="22" t="s">
        <v>25</v>
      </c>
      <c r="B5" s="150">
        <f>'Monthly ETo'!C4</f>
        <v>0.20626666666666668</v>
      </c>
      <c r="C5" s="193">
        <f>B5/$B$17</f>
        <v>4.3174301941029537E-2</v>
      </c>
      <c r="D5" s="194">
        <f>$D$17*C5</f>
        <v>0</v>
      </c>
      <c r="E5" s="224"/>
      <c r="F5" s="194">
        <f>MAX(E5-E4,0)</f>
        <v>0</v>
      </c>
      <c r="G5" s="232" t="str">
        <f>IF(AND(D5&gt;0,F5&gt;0),F5/D5,"")</f>
        <v/>
      </c>
    </row>
    <row r="6" spans="1:7" x14ac:dyDescent="0.2">
      <c r="A6" s="233" t="s">
        <v>26</v>
      </c>
      <c r="B6" s="150">
        <f>'Monthly ETo'!C5</f>
        <v>0.25859166666666672</v>
      </c>
      <c r="C6" s="193">
        <f t="shared" ref="C6:C16" si="0">B6/$B$17</f>
        <v>5.4126606477540709E-2</v>
      </c>
      <c r="D6" s="194">
        <f t="shared" ref="D6:D16" si="1">$D$17*C6</f>
        <v>0</v>
      </c>
      <c r="E6" s="224"/>
      <c r="F6" s="194">
        <f t="shared" ref="F6:F16" si="2">MAX(E6-E5,0)</f>
        <v>0</v>
      </c>
      <c r="G6" s="232" t="str">
        <f t="shared" ref="G6:G17" si="3">IF(AND(D6&gt;0,F6&gt;0),F6/D6,"")</f>
        <v/>
      </c>
    </row>
    <row r="7" spans="1:7" x14ac:dyDescent="0.2">
      <c r="A7" s="22" t="s">
        <v>15</v>
      </c>
      <c r="B7" s="150">
        <f>'Monthly ETo'!C6</f>
        <v>0.3420083333333333</v>
      </c>
      <c r="C7" s="193">
        <f t="shared" si="0"/>
        <v>7.1586802115457052E-2</v>
      </c>
      <c r="D7" s="194">
        <f t="shared" si="1"/>
        <v>0</v>
      </c>
      <c r="E7" s="224"/>
      <c r="F7" s="194">
        <f t="shared" si="2"/>
        <v>0</v>
      </c>
      <c r="G7" s="232" t="str">
        <f t="shared" si="3"/>
        <v/>
      </c>
    </row>
    <row r="8" spans="1:7" x14ac:dyDescent="0.2">
      <c r="A8" s="22" t="s">
        <v>14</v>
      </c>
      <c r="B8" s="150">
        <f>'Monthly ETo'!C7</f>
        <v>0.46083333333333337</v>
      </c>
      <c r="C8" s="193">
        <f t="shared" si="0"/>
        <v>9.645842345422323E-2</v>
      </c>
      <c r="D8" s="194">
        <f t="shared" si="1"/>
        <v>0</v>
      </c>
      <c r="E8" s="224"/>
      <c r="F8" s="194">
        <f t="shared" si="2"/>
        <v>0</v>
      </c>
      <c r="G8" s="232" t="str">
        <f t="shared" si="3"/>
        <v/>
      </c>
    </row>
    <row r="9" spans="1:7" x14ac:dyDescent="0.2">
      <c r="A9" s="22" t="s">
        <v>27</v>
      </c>
      <c r="B9" s="150">
        <f>'Monthly ETo'!C8</f>
        <v>0.54249999999999998</v>
      </c>
      <c r="C9" s="193">
        <f t="shared" si="0"/>
        <v>0.11355232128155392</v>
      </c>
      <c r="D9" s="194">
        <f t="shared" si="1"/>
        <v>0</v>
      </c>
      <c r="E9" s="224"/>
      <c r="F9" s="194">
        <f t="shared" si="2"/>
        <v>0</v>
      </c>
      <c r="G9" s="232" t="str">
        <f t="shared" si="3"/>
        <v/>
      </c>
    </row>
    <row r="10" spans="1:7" x14ac:dyDescent="0.2">
      <c r="A10" s="22" t="s">
        <v>17</v>
      </c>
      <c r="B10" s="150">
        <f>'Monthly ETo'!C9</f>
        <v>0.58750000000000002</v>
      </c>
      <c r="C10" s="193">
        <f t="shared" si="0"/>
        <v>0.12297140783947083</v>
      </c>
      <c r="D10" s="194">
        <f t="shared" si="1"/>
        <v>0</v>
      </c>
      <c r="E10" s="224"/>
      <c r="F10" s="194">
        <f t="shared" si="2"/>
        <v>0</v>
      </c>
      <c r="G10" s="232" t="str">
        <f t="shared" si="3"/>
        <v/>
      </c>
    </row>
    <row r="11" spans="1:7" x14ac:dyDescent="0.2">
      <c r="A11" s="22" t="s">
        <v>18</v>
      </c>
      <c r="B11" s="150">
        <f>'Monthly ETo'!C10</f>
        <v>0.61249999999999993</v>
      </c>
      <c r="C11" s="193">
        <f t="shared" si="0"/>
        <v>0.12820423370498021</v>
      </c>
      <c r="D11" s="194">
        <f t="shared" si="1"/>
        <v>0</v>
      </c>
      <c r="E11" s="224"/>
      <c r="F11" s="194">
        <f t="shared" si="2"/>
        <v>0</v>
      </c>
      <c r="G11" s="232" t="str">
        <f t="shared" si="3"/>
        <v/>
      </c>
    </row>
    <row r="12" spans="1:7" x14ac:dyDescent="0.2">
      <c r="A12" s="22" t="s">
        <v>19</v>
      </c>
      <c r="B12" s="150">
        <f>'Monthly ETo'!C11</f>
        <v>0.60416666666666663</v>
      </c>
      <c r="C12" s="193">
        <f t="shared" si="0"/>
        <v>0.12645995841647709</v>
      </c>
      <c r="D12" s="194">
        <f t="shared" si="1"/>
        <v>0</v>
      </c>
      <c r="E12" s="224"/>
      <c r="F12" s="194">
        <f t="shared" si="2"/>
        <v>0</v>
      </c>
      <c r="G12" s="232" t="str">
        <f t="shared" si="3"/>
        <v/>
      </c>
    </row>
    <row r="13" spans="1:7" x14ac:dyDescent="0.2">
      <c r="A13" s="22" t="s">
        <v>28</v>
      </c>
      <c r="B13" s="150">
        <f>'Monthly ETo'!C12</f>
        <v>0.49583333333333335</v>
      </c>
      <c r="C13" s="193">
        <f t="shared" si="0"/>
        <v>0.10378437966593639</v>
      </c>
      <c r="D13" s="194">
        <f t="shared" si="1"/>
        <v>0</v>
      </c>
      <c r="E13" s="224"/>
      <c r="F13" s="194">
        <f t="shared" si="2"/>
        <v>0</v>
      </c>
      <c r="G13" s="232" t="str">
        <f t="shared" si="3"/>
        <v/>
      </c>
    </row>
    <row r="14" spans="1:7" x14ac:dyDescent="0.2">
      <c r="A14" s="22" t="s">
        <v>160</v>
      </c>
      <c r="B14" s="150">
        <f>'Monthly ETo'!C13</f>
        <v>0.33215</v>
      </c>
      <c r="C14" s="193">
        <f t="shared" si="0"/>
        <v>6.9523324449157847E-2</v>
      </c>
      <c r="D14" s="194">
        <f t="shared" si="1"/>
        <v>0</v>
      </c>
      <c r="E14" s="224"/>
      <c r="F14" s="194">
        <f t="shared" si="2"/>
        <v>0</v>
      </c>
      <c r="G14" s="232" t="str">
        <f t="shared" si="3"/>
        <v/>
      </c>
    </row>
    <row r="15" spans="1:7" x14ac:dyDescent="0.2">
      <c r="A15" s="22" t="s">
        <v>30</v>
      </c>
      <c r="B15" s="150">
        <f>'Monthly ETo'!C14</f>
        <v>0.20626666666666668</v>
      </c>
      <c r="C15" s="193">
        <f t="shared" si="0"/>
        <v>4.3174301941029537E-2</v>
      </c>
      <c r="D15" s="194">
        <f t="shared" si="1"/>
        <v>0</v>
      </c>
      <c r="E15" s="224"/>
      <c r="F15" s="194">
        <f t="shared" si="2"/>
        <v>0</v>
      </c>
      <c r="G15" s="232" t="str">
        <f t="shared" si="3"/>
        <v/>
      </c>
    </row>
    <row r="16" spans="1:7" x14ac:dyDescent="0.2">
      <c r="A16" s="22" t="s">
        <v>31</v>
      </c>
      <c r="B16" s="150">
        <f>'Monthly ETo'!C15</f>
        <v>0.12891666666666665</v>
      </c>
      <c r="C16" s="193">
        <f t="shared" si="0"/>
        <v>2.6983938713143453E-2</v>
      </c>
      <c r="D16" s="194">
        <f t="shared" si="1"/>
        <v>0</v>
      </c>
      <c r="E16" s="224"/>
      <c r="F16" s="194">
        <f t="shared" si="2"/>
        <v>0</v>
      </c>
      <c r="G16" s="232" t="str">
        <f t="shared" si="3"/>
        <v/>
      </c>
    </row>
    <row r="17" spans="1:7" ht="13.5" thickBot="1" x14ac:dyDescent="0.25">
      <c r="A17" s="234" t="s">
        <v>39</v>
      </c>
      <c r="B17" s="235">
        <f>SUM(B5:B16)</f>
        <v>4.7775333333333343</v>
      </c>
      <c r="C17" s="236">
        <f>SUM(C5:C16)</f>
        <v>0.99999999999999978</v>
      </c>
      <c r="D17" s="274">
        <f>Design_Table!J6</f>
        <v>0</v>
      </c>
      <c r="E17" s="238"/>
      <c r="F17" s="237">
        <f>SUM(F5:F16)</f>
        <v>0</v>
      </c>
      <c r="G17" s="232" t="str">
        <f t="shared" si="3"/>
        <v/>
      </c>
    </row>
    <row r="18" spans="1:7" x14ac:dyDescent="0.2">
      <c r="A18" s="273" t="s">
        <v>237</v>
      </c>
      <c r="D18" s="203">
        <f>D17/100</f>
        <v>0</v>
      </c>
      <c r="F18" s="203">
        <f>F17/100</f>
        <v>0</v>
      </c>
    </row>
    <row r="20" spans="1:7" x14ac:dyDescent="0.2">
      <c r="A20" s="188"/>
    </row>
    <row r="21" spans="1:7" ht="15" x14ac:dyDescent="0.2">
      <c r="A21" s="353" t="s">
        <v>165</v>
      </c>
      <c r="B21" s="354"/>
      <c r="C21" s="354"/>
      <c r="D21" s="355"/>
    </row>
    <row r="22" spans="1:7" x14ac:dyDescent="0.2">
      <c r="A22" s="272" t="s">
        <v>24</v>
      </c>
      <c r="B22" s="272" t="s">
        <v>201</v>
      </c>
      <c r="C22" s="272" t="s">
        <v>202</v>
      </c>
      <c r="D22" s="262" t="s">
        <v>235</v>
      </c>
    </row>
    <row r="23" spans="1:7" x14ac:dyDescent="0.2">
      <c r="A23" s="9" t="s">
        <v>25</v>
      </c>
      <c r="B23" s="203">
        <f>D5</f>
        <v>0</v>
      </c>
      <c r="C23" s="194">
        <f>F5</f>
        <v>0</v>
      </c>
      <c r="D23" s="9">
        <f>C23/100</f>
        <v>0</v>
      </c>
    </row>
    <row r="24" spans="1:7" x14ac:dyDescent="0.2">
      <c r="A24" s="189" t="s">
        <v>26</v>
      </c>
      <c r="B24" s="203">
        <f t="shared" ref="B24:B34" si="4">B23+D6</f>
        <v>0</v>
      </c>
      <c r="C24" s="194">
        <f t="shared" ref="C24:C34" si="5">C23+F6</f>
        <v>0</v>
      </c>
      <c r="D24" s="9">
        <f t="shared" ref="D24:D35" si="6">C24/100</f>
        <v>0</v>
      </c>
    </row>
    <row r="25" spans="1:7" x14ac:dyDescent="0.2">
      <c r="A25" s="9" t="s">
        <v>15</v>
      </c>
      <c r="B25" s="203">
        <f t="shared" si="4"/>
        <v>0</v>
      </c>
      <c r="C25" s="194">
        <f t="shared" si="5"/>
        <v>0</v>
      </c>
      <c r="D25" s="9">
        <f t="shared" si="6"/>
        <v>0</v>
      </c>
    </row>
    <row r="26" spans="1:7" x14ac:dyDescent="0.2">
      <c r="A26" s="9" t="s">
        <v>14</v>
      </c>
      <c r="B26" s="203">
        <f t="shared" si="4"/>
        <v>0</v>
      </c>
      <c r="C26" s="194">
        <f t="shared" si="5"/>
        <v>0</v>
      </c>
      <c r="D26" s="9">
        <f t="shared" si="6"/>
        <v>0</v>
      </c>
    </row>
    <row r="27" spans="1:7" x14ac:dyDescent="0.2">
      <c r="A27" s="9" t="s">
        <v>27</v>
      </c>
      <c r="B27" s="203">
        <f t="shared" si="4"/>
        <v>0</v>
      </c>
      <c r="C27" s="194">
        <f t="shared" si="5"/>
        <v>0</v>
      </c>
      <c r="D27" s="9">
        <f t="shared" si="6"/>
        <v>0</v>
      </c>
    </row>
    <row r="28" spans="1:7" x14ac:dyDescent="0.2">
      <c r="A28" s="9" t="s">
        <v>17</v>
      </c>
      <c r="B28" s="203">
        <f t="shared" si="4"/>
        <v>0</v>
      </c>
      <c r="C28" s="194">
        <f t="shared" si="5"/>
        <v>0</v>
      </c>
      <c r="D28" s="9">
        <f t="shared" si="6"/>
        <v>0</v>
      </c>
    </row>
    <row r="29" spans="1:7" x14ac:dyDescent="0.2">
      <c r="A29" s="9" t="s">
        <v>18</v>
      </c>
      <c r="B29" s="203">
        <f t="shared" si="4"/>
        <v>0</v>
      </c>
      <c r="C29" s="194">
        <f t="shared" si="5"/>
        <v>0</v>
      </c>
      <c r="D29" s="9">
        <f t="shared" si="6"/>
        <v>0</v>
      </c>
    </row>
    <row r="30" spans="1:7" x14ac:dyDescent="0.2">
      <c r="A30" s="9" t="s">
        <v>19</v>
      </c>
      <c r="B30" s="203">
        <f t="shared" si="4"/>
        <v>0</v>
      </c>
      <c r="C30" s="194">
        <f t="shared" si="5"/>
        <v>0</v>
      </c>
      <c r="D30" s="9">
        <f t="shared" si="6"/>
        <v>0</v>
      </c>
    </row>
    <row r="31" spans="1:7" x14ac:dyDescent="0.2">
      <c r="A31" s="9" t="s">
        <v>28</v>
      </c>
      <c r="B31" s="203">
        <f t="shared" si="4"/>
        <v>0</v>
      </c>
      <c r="C31" s="194">
        <f t="shared" si="5"/>
        <v>0</v>
      </c>
      <c r="D31" s="9">
        <f t="shared" si="6"/>
        <v>0</v>
      </c>
    </row>
    <row r="32" spans="1:7" x14ac:dyDescent="0.2">
      <c r="A32" s="9" t="s">
        <v>160</v>
      </c>
      <c r="B32" s="203">
        <f t="shared" si="4"/>
        <v>0</v>
      </c>
      <c r="C32" s="194">
        <f t="shared" si="5"/>
        <v>0</v>
      </c>
      <c r="D32" s="9">
        <f t="shared" si="6"/>
        <v>0</v>
      </c>
    </row>
    <row r="33" spans="1:4" x14ac:dyDescent="0.2">
      <c r="A33" s="9" t="s">
        <v>30</v>
      </c>
      <c r="B33" s="203">
        <f t="shared" si="4"/>
        <v>0</v>
      </c>
      <c r="C33" s="194">
        <f t="shared" si="5"/>
        <v>0</v>
      </c>
      <c r="D33" s="9">
        <f t="shared" si="6"/>
        <v>0</v>
      </c>
    </row>
    <row r="34" spans="1:4" x14ac:dyDescent="0.2">
      <c r="A34" s="9" t="s">
        <v>31</v>
      </c>
      <c r="B34" s="203">
        <f t="shared" si="4"/>
        <v>0</v>
      </c>
      <c r="C34" s="194">
        <f t="shared" si="5"/>
        <v>0</v>
      </c>
      <c r="D34" s="9">
        <f t="shared" si="6"/>
        <v>0</v>
      </c>
    </row>
    <row r="35" spans="1:4" x14ac:dyDescent="0.2">
      <c r="A35" s="189" t="s">
        <v>39</v>
      </c>
      <c r="B35" s="9"/>
      <c r="C35" s="194">
        <f>SUM(C23:C34)</f>
        <v>0</v>
      </c>
      <c r="D35" s="9">
        <f t="shared" si="6"/>
        <v>0</v>
      </c>
    </row>
    <row r="65" spans="2:7" x14ac:dyDescent="0.2">
      <c r="B65" s="356" t="s">
        <v>238</v>
      </c>
      <c r="C65" s="357"/>
      <c r="D65" s="357"/>
      <c r="E65" s="357"/>
      <c r="F65" s="357"/>
      <c r="G65" s="357"/>
    </row>
    <row r="68" spans="2:7" x14ac:dyDescent="0.2">
      <c r="B68" s="263"/>
      <c r="C68" s="264"/>
      <c r="D68" s="264"/>
      <c r="E68" s="264"/>
      <c r="F68" s="264"/>
      <c r="G68" s="265"/>
    </row>
    <row r="69" spans="2:7" x14ac:dyDescent="0.2">
      <c r="B69" s="266"/>
      <c r="C69" s="267"/>
      <c r="D69" s="267"/>
      <c r="E69" s="267"/>
      <c r="F69" s="267"/>
      <c r="G69" s="268"/>
    </row>
    <row r="70" spans="2:7" x14ac:dyDescent="0.2">
      <c r="B70" s="266"/>
      <c r="C70" s="267"/>
      <c r="D70" s="267"/>
      <c r="E70" s="267"/>
      <c r="F70" s="267"/>
      <c r="G70" s="268"/>
    </row>
    <row r="71" spans="2:7" x14ac:dyDescent="0.2">
      <c r="B71" s="266"/>
      <c r="C71" s="267"/>
      <c r="D71" s="267"/>
      <c r="E71" s="267"/>
      <c r="F71" s="267"/>
      <c r="G71" s="268"/>
    </row>
    <row r="72" spans="2:7" x14ac:dyDescent="0.2">
      <c r="B72" s="266"/>
      <c r="C72" s="267"/>
      <c r="D72" s="267"/>
      <c r="E72" s="267"/>
      <c r="F72" s="267"/>
      <c r="G72" s="268"/>
    </row>
    <row r="73" spans="2:7" x14ac:dyDescent="0.2">
      <c r="B73" s="266"/>
      <c r="C73" s="267"/>
      <c r="D73" s="267"/>
      <c r="E73" s="267"/>
      <c r="F73" s="267"/>
      <c r="G73" s="268"/>
    </row>
    <row r="74" spans="2:7" x14ac:dyDescent="0.2">
      <c r="B74" s="266"/>
      <c r="C74" s="267"/>
      <c r="D74" s="267"/>
      <c r="E74" s="267"/>
      <c r="F74" s="267"/>
      <c r="G74" s="268"/>
    </row>
    <row r="75" spans="2:7" x14ac:dyDescent="0.2">
      <c r="B75" s="266"/>
      <c r="C75" s="267"/>
      <c r="D75" s="267"/>
      <c r="E75" s="267"/>
      <c r="F75" s="267"/>
      <c r="G75" s="268"/>
    </row>
    <row r="76" spans="2:7" x14ac:dyDescent="0.2">
      <c r="B76" s="266"/>
      <c r="C76" s="267"/>
      <c r="D76" s="267"/>
      <c r="E76" s="267"/>
      <c r="F76" s="267"/>
      <c r="G76" s="268"/>
    </row>
    <row r="77" spans="2:7" x14ac:dyDescent="0.2">
      <c r="B77" s="266"/>
      <c r="C77" s="267"/>
      <c r="D77" s="267"/>
      <c r="E77" s="267"/>
      <c r="F77" s="267"/>
      <c r="G77" s="268"/>
    </row>
    <row r="78" spans="2:7" x14ac:dyDescent="0.2">
      <c r="B78" s="266"/>
      <c r="C78" s="267"/>
      <c r="D78" s="267"/>
      <c r="E78" s="267"/>
      <c r="F78" s="267"/>
      <c r="G78" s="268"/>
    </row>
    <row r="79" spans="2:7" x14ac:dyDescent="0.2">
      <c r="B79" s="266"/>
      <c r="C79" s="267"/>
      <c r="D79" s="267"/>
      <c r="E79" s="267"/>
      <c r="F79" s="267"/>
      <c r="G79" s="268"/>
    </row>
    <row r="80" spans="2:7" x14ac:dyDescent="0.2">
      <c r="B80" s="266"/>
      <c r="C80" s="267"/>
      <c r="D80" s="267"/>
      <c r="E80" s="267"/>
      <c r="F80" s="267"/>
      <c r="G80" s="268"/>
    </row>
    <row r="81" spans="2:7" x14ac:dyDescent="0.2">
      <c r="B81" s="266"/>
      <c r="C81" s="267"/>
      <c r="D81" s="267"/>
      <c r="E81" s="267"/>
      <c r="F81" s="267"/>
      <c r="G81" s="268"/>
    </row>
    <row r="82" spans="2:7" x14ac:dyDescent="0.2">
      <c r="B82" s="266"/>
      <c r="C82" s="267"/>
      <c r="D82" s="267"/>
      <c r="E82" s="267"/>
      <c r="F82" s="267"/>
      <c r="G82" s="268"/>
    </row>
    <row r="83" spans="2:7" x14ac:dyDescent="0.2">
      <c r="B83" s="266"/>
      <c r="C83" s="267"/>
      <c r="D83" s="267"/>
      <c r="E83" s="267"/>
      <c r="F83" s="267"/>
      <c r="G83" s="268"/>
    </row>
    <row r="84" spans="2:7" x14ac:dyDescent="0.2">
      <c r="B84" s="266"/>
      <c r="C84" s="267"/>
      <c r="D84" s="267"/>
      <c r="E84" s="267"/>
      <c r="F84" s="267"/>
      <c r="G84" s="268"/>
    </row>
    <row r="85" spans="2:7" x14ac:dyDescent="0.2">
      <c r="B85" s="269"/>
      <c r="C85" s="270"/>
      <c r="D85" s="270"/>
      <c r="E85" s="270"/>
      <c r="F85" s="270"/>
      <c r="G85" s="271"/>
    </row>
    <row r="87" spans="2:7" x14ac:dyDescent="0.2">
      <c r="B87" s="356" t="s">
        <v>239</v>
      </c>
      <c r="C87" s="357"/>
      <c r="D87" s="357"/>
      <c r="E87" s="357"/>
      <c r="F87" s="357"/>
      <c r="G87" s="357"/>
    </row>
  </sheetData>
  <mergeCells count="4">
    <mergeCell ref="A1:G1"/>
    <mergeCell ref="A21:D21"/>
    <mergeCell ref="B65:G65"/>
    <mergeCell ref="B87:G8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3"/>
  <sheetViews>
    <sheetView workbookViewId="0"/>
  </sheetViews>
  <sheetFormatPr defaultRowHeight="12.75" x14ac:dyDescent="0.2"/>
  <sheetData>
    <row r="1" spans="1:1" x14ac:dyDescent="0.2">
      <c r="A1" s="188" t="s">
        <v>164</v>
      </c>
    </row>
    <row r="2" spans="1:1" x14ac:dyDescent="0.2">
      <c r="A2" s="188" t="s">
        <v>109</v>
      </c>
    </row>
    <row r="3" spans="1:1" x14ac:dyDescent="0.2">
      <c r="A3" s="188"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election activeCell="A17" sqref="A17"/>
    </sheetView>
  </sheetViews>
  <sheetFormatPr defaultRowHeight="12.75" x14ac:dyDescent="0.2"/>
  <cols>
    <col min="2" max="2" width="25.5703125" bestFit="1" customWidth="1"/>
    <col min="4" max="4" width="12" customWidth="1"/>
    <col min="6" max="6" width="10.42578125" customWidth="1"/>
    <col min="7" max="7" width="15.42578125" customWidth="1"/>
  </cols>
  <sheetData>
    <row r="1" spans="1:7" x14ac:dyDescent="0.2">
      <c r="A1" s="9"/>
      <c r="B1" s="9"/>
      <c r="C1" s="9" t="s">
        <v>183</v>
      </c>
      <c r="D1" s="189" t="s">
        <v>203</v>
      </c>
      <c r="E1" s="9" t="s">
        <v>182</v>
      </c>
      <c r="F1" s="9"/>
      <c r="G1" s="9"/>
    </row>
    <row r="2" spans="1:7" ht="18.75" x14ac:dyDescent="0.35">
      <c r="B2" s="9" t="s">
        <v>185</v>
      </c>
      <c r="C2" s="9" t="s">
        <v>56</v>
      </c>
      <c r="D2" s="9" t="s">
        <v>61</v>
      </c>
      <c r="E2" s="9" t="s">
        <v>7</v>
      </c>
      <c r="F2" s="189" t="s">
        <v>184</v>
      </c>
      <c r="G2" s="207" t="s">
        <v>186</v>
      </c>
    </row>
    <row r="3" spans="1:7" x14ac:dyDescent="0.2">
      <c r="B3" s="9" t="s">
        <v>3</v>
      </c>
      <c r="C3" s="9">
        <v>1</v>
      </c>
      <c r="D3" s="9">
        <v>1</v>
      </c>
      <c r="E3" s="9">
        <v>0.8</v>
      </c>
      <c r="F3" s="9">
        <v>0.71</v>
      </c>
      <c r="G3" s="150">
        <f t="shared" ref="G3:G9" si="0">C3*D3*E3/F3</f>
        <v>1.1267605633802817</v>
      </c>
    </row>
    <row r="4" spans="1:7" x14ac:dyDescent="0.2">
      <c r="B4" s="9" t="s">
        <v>8</v>
      </c>
      <c r="C4" s="9">
        <v>0.65</v>
      </c>
      <c r="D4" s="9">
        <v>1</v>
      </c>
      <c r="E4" s="9">
        <v>0.3</v>
      </c>
      <c r="F4" s="9">
        <v>0.9</v>
      </c>
      <c r="G4" s="150">
        <f t="shared" si="0"/>
        <v>0.21666666666666667</v>
      </c>
    </row>
    <row r="5" spans="1:7" x14ac:dyDescent="0.2">
      <c r="B5" s="9" t="s">
        <v>9</v>
      </c>
      <c r="C5" s="9">
        <v>0.8</v>
      </c>
      <c r="D5" s="9">
        <v>1</v>
      </c>
      <c r="E5" s="9">
        <v>0.6</v>
      </c>
      <c r="F5" s="9">
        <v>0.9</v>
      </c>
      <c r="G5" s="150">
        <f t="shared" si="0"/>
        <v>0.53333333333333333</v>
      </c>
    </row>
    <row r="6" spans="1:7" x14ac:dyDescent="0.2">
      <c r="B6" s="9" t="s">
        <v>156</v>
      </c>
      <c r="C6" s="9">
        <v>1</v>
      </c>
      <c r="D6" s="9">
        <v>1</v>
      </c>
      <c r="E6" s="9">
        <v>1</v>
      </c>
      <c r="F6" s="9">
        <v>0.8</v>
      </c>
      <c r="G6" s="150">
        <f t="shared" si="0"/>
        <v>1.25</v>
      </c>
    </row>
    <row r="7" spans="1:7" x14ac:dyDescent="0.2">
      <c r="B7" s="9" t="s">
        <v>185</v>
      </c>
      <c r="C7" s="9"/>
      <c r="D7" s="9"/>
      <c r="E7" s="9"/>
      <c r="F7" s="9"/>
      <c r="G7" s="150"/>
    </row>
    <row r="8" spans="1:7" x14ac:dyDescent="0.2">
      <c r="B8" s="9" t="s">
        <v>168</v>
      </c>
      <c r="C8" s="9">
        <v>0.6</v>
      </c>
      <c r="D8" s="9">
        <v>1</v>
      </c>
      <c r="E8" s="9">
        <v>0.1</v>
      </c>
      <c r="F8" s="9">
        <v>0.9</v>
      </c>
      <c r="G8" s="150">
        <f t="shared" si="0"/>
        <v>6.6666666666666666E-2</v>
      </c>
    </row>
    <row r="9" spans="1:7" x14ac:dyDescent="0.2">
      <c r="B9" s="9" t="s">
        <v>4</v>
      </c>
      <c r="C9" s="9">
        <v>1</v>
      </c>
      <c r="D9" s="9">
        <v>1</v>
      </c>
      <c r="E9" s="9">
        <v>0.65</v>
      </c>
      <c r="F9" s="9">
        <v>0.71</v>
      </c>
      <c r="G9" s="150">
        <f t="shared" si="0"/>
        <v>0.91549295774647899</v>
      </c>
    </row>
  </sheetData>
  <sheetProtection password="DD4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FF00"/>
  </sheetPr>
  <dimension ref="A1:L18"/>
  <sheetViews>
    <sheetView workbookViewId="0">
      <selection activeCell="A47" sqref="A47"/>
    </sheetView>
  </sheetViews>
  <sheetFormatPr defaultRowHeight="12.75" x14ac:dyDescent="0.2"/>
  <cols>
    <col min="1" max="2" width="17" style="195" customWidth="1"/>
    <col min="3" max="3" width="16.7109375" style="195" customWidth="1"/>
    <col min="4" max="4" width="13.140625" style="195" customWidth="1"/>
    <col min="5" max="5" width="6.140625" style="195" customWidth="1"/>
    <col min="6" max="6" width="4.42578125" style="195" customWidth="1"/>
    <col min="7" max="7" width="10.7109375" style="195" customWidth="1"/>
    <col min="8" max="9" width="9.140625" style="195"/>
    <col min="10" max="10" width="12" style="195" bestFit="1" customWidth="1"/>
    <col min="11" max="11" width="12.5703125" style="195" customWidth="1"/>
    <col min="12" max="16384" width="9.140625" style="195"/>
  </cols>
  <sheetData>
    <row r="1" spans="2:12" ht="23.25" customHeight="1" thickBot="1" x14ac:dyDescent="0.25">
      <c r="B1" s="227" t="s">
        <v>180</v>
      </c>
      <c r="C1" s="285" t="str">
        <f>(CONCATENATE("Monthly ETo: ", D2))</f>
        <v>Monthly ETo: EMWD Avg</v>
      </c>
      <c r="D1" s="285"/>
    </row>
    <row r="2" spans="2:12" ht="15.75" customHeight="1" thickBot="1" x14ac:dyDescent="0.25">
      <c r="B2" s="254"/>
      <c r="C2" s="208"/>
      <c r="D2" s="245" t="s">
        <v>181</v>
      </c>
    </row>
    <row r="3" spans="2:12" ht="19.5" customHeight="1" x14ac:dyDescent="0.2">
      <c r="B3" s="196" t="s">
        <v>24</v>
      </c>
      <c r="C3" s="210" t="s">
        <v>199</v>
      </c>
      <c r="D3" s="246" t="s">
        <v>212</v>
      </c>
      <c r="E3" s="282" t="s">
        <v>211</v>
      </c>
    </row>
    <row r="4" spans="2:12" x14ac:dyDescent="0.2">
      <c r="B4" s="197" t="s">
        <v>25</v>
      </c>
      <c r="C4" s="212">
        <f>D4/12</f>
        <v>0.20626666666666668</v>
      </c>
      <c r="D4" s="212">
        <v>2.4752000000000001</v>
      </c>
      <c r="E4" s="283"/>
    </row>
    <row r="5" spans="2:12" x14ac:dyDescent="0.2">
      <c r="B5" s="197" t="s">
        <v>26</v>
      </c>
      <c r="C5" s="212">
        <f t="shared" ref="C5:C15" si="0">D5/12</f>
        <v>0.25859166666666672</v>
      </c>
      <c r="D5" s="212">
        <v>3.1031000000000004</v>
      </c>
      <c r="E5" s="283"/>
    </row>
    <row r="6" spans="2:12" x14ac:dyDescent="0.2">
      <c r="B6" s="197" t="s">
        <v>15</v>
      </c>
      <c r="C6" s="212">
        <f t="shared" si="0"/>
        <v>0.3420083333333333</v>
      </c>
      <c r="D6" s="212">
        <v>4.1040999999999999</v>
      </c>
      <c r="E6" s="283"/>
    </row>
    <row r="7" spans="2:12" x14ac:dyDescent="0.2">
      <c r="B7" s="197" t="s">
        <v>14</v>
      </c>
      <c r="C7" s="212">
        <f t="shared" si="0"/>
        <v>0.46083333333333337</v>
      </c>
      <c r="D7" s="212">
        <v>5.53</v>
      </c>
      <c r="E7" s="283"/>
      <c r="L7" s="198"/>
    </row>
    <row r="8" spans="2:12" x14ac:dyDescent="0.2">
      <c r="B8" s="197" t="s">
        <v>27</v>
      </c>
      <c r="C8" s="212">
        <f t="shared" si="0"/>
        <v>0.54249999999999998</v>
      </c>
      <c r="D8" s="212">
        <v>6.51</v>
      </c>
      <c r="E8" s="283"/>
    </row>
    <row r="9" spans="2:12" x14ac:dyDescent="0.2">
      <c r="B9" s="197" t="s">
        <v>17</v>
      </c>
      <c r="C9" s="212">
        <f t="shared" si="0"/>
        <v>0.58750000000000002</v>
      </c>
      <c r="D9" s="212">
        <v>7.05</v>
      </c>
      <c r="E9" s="283"/>
    </row>
    <row r="10" spans="2:12" x14ac:dyDescent="0.2">
      <c r="B10" s="197" t="s">
        <v>18</v>
      </c>
      <c r="C10" s="212">
        <f t="shared" si="0"/>
        <v>0.61249999999999993</v>
      </c>
      <c r="D10" s="212">
        <v>7.35</v>
      </c>
      <c r="E10" s="283"/>
    </row>
    <row r="11" spans="2:12" x14ac:dyDescent="0.2">
      <c r="B11" s="197" t="s">
        <v>19</v>
      </c>
      <c r="C11" s="212">
        <f t="shared" si="0"/>
        <v>0.60416666666666663</v>
      </c>
      <c r="D11" s="212">
        <v>7.25</v>
      </c>
      <c r="E11" s="283"/>
    </row>
    <row r="12" spans="2:12" x14ac:dyDescent="0.2">
      <c r="B12" s="197" t="s">
        <v>28</v>
      </c>
      <c r="C12" s="212">
        <f t="shared" si="0"/>
        <v>0.49583333333333335</v>
      </c>
      <c r="D12" s="212">
        <v>5.95</v>
      </c>
      <c r="E12" s="283"/>
    </row>
    <row r="13" spans="2:12" x14ac:dyDescent="0.2">
      <c r="B13" s="197" t="s">
        <v>29</v>
      </c>
      <c r="C13" s="212">
        <f t="shared" si="0"/>
        <v>0.33215</v>
      </c>
      <c r="D13" s="212">
        <v>3.9858000000000002</v>
      </c>
      <c r="E13" s="283"/>
    </row>
    <row r="14" spans="2:12" x14ac:dyDescent="0.2">
      <c r="B14" s="197" t="s">
        <v>30</v>
      </c>
      <c r="C14" s="212">
        <f t="shared" si="0"/>
        <v>0.20626666666666668</v>
      </c>
      <c r="D14" s="212">
        <v>2.4752000000000001</v>
      </c>
      <c r="E14" s="283"/>
    </row>
    <row r="15" spans="2:12" ht="13.5" thickBot="1" x14ac:dyDescent="0.25">
      <c r="B15" s="199" t="s">
        <v>31</v>
      </c>
      <c r="C15" s="212">
        <f t="shared" si="0"/>
        <v>0.12891666666666665</v>
      </c>
      <c r="D15" s="212">
        <v>1.5469999999999997</v>
      </c>
      <c r="E15" s="283"/>
    </row>
    <row r="16" spans="2:12" ht="14.25" thickTop="1" thickBot="1" x14ac:dyDescent="0.25">
      <c r="B16" s="200" t="s">
        <v>39</v>
      </c>
      <c r="C16" s="201">
        <f>SUM(C4:C15)</f>
        <v>4.7775333333333343</v>
      </c>
      <c r="D16" s="201">
        <f>SUM(D4:D15)</f>
        <v>57.330399999999997</v>
      </c>
      <c r="E16" s="284"/>
    </row>
    <row r="18" spans="1:2" x14ac:dyDescent="0.2">
      <c r="A18" s="202" t="s">
        <v>44</v>
      </c>
      <c r="B18" s="202"/>
    </row>
  </sheetData>
  <sheetProtection password="DD41" sheet="1" objects="1" scenarios="1"/>
  <mergeCells count="2">
    <mergeCell ref="E3:E16"/>
    <mergeCell ref="C1:D1"/>
  </mergeCells>
  <phoneticPr fontId="0" type="noConversion"/>
  <pageMargins left="0.75" right="0.75" top="1" bottom="1" header="0.5" footer="0.5"/>
  <pageSetup orientation="portrait" horizontalDpi="355" verticalDpi="46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sheetPr>
  <dimension ref="A1:Z60"/>
  <sheetViews>
    <sheetView zoomScale="140" zoomScaleNormal="140" workbookViewId="0">
      <selection activeCell="C9" sqref="C9:D9"/>
    </sheetView>
  </sheetViews>
  <sheetFormatPr defaultRowHeight="12.75" x14ac:dyDescent="0.2"/>
  <cols>
    <col min="3" max="3" width="21.140625" bestFit="1" customWidth="1"/>
    <col min="4" max="4" width="25.5703125" customWidth="1"/>
    <col min="5" max="5" width="10.140625" bestFit="1" customWidth="1"/>
    <col min="6" max="6" width="7.5703125" bestFit="1" customWidth="1"/>
    <col min="7" max="7" width="8.85546875" customWidth="1"/>
    <col min="9" max="9" width="25.5703125" bestFit="1" customWidth="1"/>
    <col min="13" max="13" width="9.140625" style="3"/>
    <col min="14" max="14" width="11.85546875" style="3" customWidth="1"/>
    <col min="15" max="16" width="9.140625" style="3"/>
  </cols>
  <sheetData>
    <row r="1" spans="1:26" ht="13.5" thickBot="1" x14ac:dyDescent="0.25">
      <c r="B1" s="3"/>
      <c r="C1" s="3"/>
      <c r="D1" s="3"/>
      <c r="E1" s="3"/>
      <c r="F1" s="3"/>
      <c r="G1" s="195"/>
      <c r="H1" s="195"/>
      <c r="I1" s="195"/>
      <c r="J1" s="195"/>
      <c r="K1" s="195"/>
      <c r="L1" s="195"/>
      <c r="M1" s="195"/>
      <c r="N1" s="195"/>
      <c r="O1" s="195"/>
      <c r="P1" s="195"/>
      <c r="Q1" s="195"/>
      <c r="R1" s="195"/>
      <c r="S1" s="195"/>
      <c r="T1" s="195"/>
      <c r="U1" s="195"/>
      <c r="V1" s="195"/>
      <c r="W1" s="195"/>
      <c r="X1" s="195"/>
      <c r="Y1" s="195"/>
      <c r="Z1" s="195"/>
    </row>
    <row r="2" spans="1:26" ht="18" x14ac:dyDescent="0.25">
      <c r="A2" s="3"/>
      <c r="B2" s="204"/>
      <c r="C2" s="298" t="s">
        <v>175</v>
      </c>
      <c r="D2" s="299"/>
      <c r="E2" s="299"/>
      <c r="F2" s="300"/>
      <c r="G2" s="195"/>
      <c r="H2" s="195"/>
      <c r="I2" s="195"/>
      <c r="J2" s="195"/>
      <c r="K2" s="195"/>
      <c r="L2" s="195"/>
      <c r="M2" s="195"/>
      <c r="N2" s="195"/>
      <c r="O2" s="195"/>
      <c r="P2" s="195"/>
      <c r="Q2" s="195"/>
      <c r="R2" s="195"/>
      <c r="S2" s="195"/>
      <c r="T2" s="195"/>
      <c r="U2" s="195"/>
      <c r="V2" s="195"/>
      <c r="W2" s="195"/>
      <c r="X2" s="195"/>
      <c r="Y2" s="195"/>
      <c r="Z2" s="195"/>
    </row>
    <row r="3" spans="1:26" ht="18" x14ac:dyDescent="0.25">
      <c r="A3" s="3"/>
      <c r="B3" s="205"/>
      <c r="C3" s="304" t="s">
        <v>187</v>
      </c>
      <c r="D3" s="305"/>
      <c r="E3" s="305"/>
      <c r="F3" s="306"/>
      <c r="G3" s="195"/>
      <c r="H3" s="195"/>
      <c r="I3" s="195"/>
      <c r="J3" s="195"/>
      <c r="K3" s="195"/>
      <c r="L3" s="195"/>
      <c r="M3" s="195"/>
      <c r="N3" s="195"/>
      <c r="O3" s="227"/>
      <c r="P3" s="195"/>
      <c r="Q3" s="195"/>
      <c r="R3" s="195"/>
      <c r="S3" s="195"/>
      <c r="T3" s="195"/>
      <c r="U3" s="195"/>
      <c r="V3" s="195"/>
      <c r="W3" s="195"/>
      <c r="X3" s="195"/>
      <c r="Y3" s="195"/>
      <c r="Z3" s="195"/>
    </row>
    <row r="4" spans="1:26" ht="20.100000000000001" customHeight="1" x14ac:dyDescent="0.25">
      <c r="A4" s="3"/>
      <c r="B4" s="205"/>
      <c r="C4" s="221" t="s">
        <v>166</v>
      </c>
      <c r="D4" s="301" t="s">
        <v>191</v>
      </c>
      <c r="E4" s="302"/>
      <c r="F4" s="303"/>
      <c r="G4" s="195"/>
      <c r="H4" s="195"/>
      <c r="I4" s="195"/>
      <c r="J4" s="195"/>
      <c r="K4" s="195"/>
      <c r="L4" s="195"/>
      <c r="M4" s="195"/>
      <c r="N4" s="195"/>
      <c r="O4" s="240"/>
      <c r="P4" s="195"/>
      <c r="Q4" s="195"/>
      <c r="R4" s="195"/>
      <c r="S4" s="195"/>
      <c r="T4" s="195"/>
      <c r="U4" s="195"/>
      <c r="V4" s="195"/>
      <c r="W4" s="195"/>
      <c r="X4" s="195"/>
      <c r="Y4" s="195"/>
      <c r="Z4" s="195"/>
    </row>
    <row r="5" spans="1:26" ht="20.100000000000001" customHeight="1" x14ac:dyDescent="0.25">
      <c r="A5" s="3"/>
      <c r="B5" s="205"/>
      <c r="C5" s="221" t="s">
        <v>46</v>
      </c>
      <c r="D5" s="309" t="s">
        <v>192</v>
      </c>
      <c r="E5" s="310"/>
      <c r="F5" s="311"/>
      <c r="G5" s="195"/>
      <c r="H5" s="195"/>
      <c r="I5" s="195"/>
      <c r="J5" s="195"/>
      <c r="K5" s="195"/>
      <c r="L5" s="195"/>
      <c r="M5" s="195"/>
      <c r="N5" s="195"/>
      <c r="O5" s="240"/>
      <c r="P5" s="195"/>
      <c r="Q5" s="195"/>
      <c r="R5" s="195"/>
      <c r="S5" s="195"/>
      <c r="T5" s="195"/>
      <c r="U5" s="195"/>
      <c r="V5" s="195"/>
      <c r="W5" s="195"/>
      <c r="X5" s="195"/>
      <c r="Y5" s="195"/>
      <c r="Z5" s="195"/>
    </row>
    <row r="6" spans="1:26" ht="20.100000000000001" customHeight="1" x14ac:dyDescent="0.2">
      <c r="A6" s="3"/>
      <c r="B6" s="216" t="s">
        <v>10</v>
      </c>
      <c r="C6" s="221" t="s">
        <v>218</v>
      </c>
      <c r="D6" s="6" t="str">
        <f>'Monthly ETo'!D2</f>
        <v>EMWD Avg</v>
      </c>
      <c r="E6" s="209"/>
      <c r="F6" s="239"/>
      <c r="G6" s="195"/>
      <c r="H6" s="195"/>
      <c r="I6" s="195"/>
      <c r="J6" s="195"/>
      <c r="K6" s="195"/>
      <c r="L6" s="195"/>
      <c r="M6" s="195"/>
      <c r="N6" s="195"/>
      <c r="O6" s="240"/>
      <c r="P6" s="195"/>
      <c r="Q6" s="195"/>
      <c r="R6" s="195"/>
      <c r="S6" s="195"/>
      <c r="T6" s="195"/>
      <c r="U6" s="195"/>
      <c r="V6" s="195"/>
      <c r="W6" s="195"/>
      <c r="X6" s="195"/>
      <c r="Y6" s="195"/>
      <c r="Z6" s="195"/>
    </row>
    <row r="7" spans="1:26" ht="20.100000000000001" customHeight="1" x14ac:dyDescent="0.2">
      <c r="A7" s="3"/>
      <c r="B7" s="217">
        <v>1</v>
      </c>
      <c r="C7" s="288" t="s">
        <v>219</v>
      </c>
      <c r="D7" s="289"/>
      <c r="E7" s="4">
        <f>'Monthly ETo'!D16</f>
        <v>57.330399999999997</v>
      </c>
      <c r="F7" s="222" t="s">
        <v>5</v>
      </c>
      <c r="G7" s="195"/>
      <c r="H7" s="195"/>
      <c r="I7" s="195"/>
      <c r="J7" s="195"/>
      <c r="K7" s="195"/>
      <c r="L7" s="195"/>
      <c r="M7" s="195"/>
      <c r="N7" s="195"/>
      <c r="O7" s="240"/>
      <c r="P7" s="195"/>
      <c r="Q7" s="195"/>
      <c r="R7" s="195"/>
      <c r="S7" s="195"/>
      <c r="T7" s="195"/>
      <c r="U7" s="195"/>
      <c r="V7" s="195"/>
      <c r="W7" s="195"/>
      <c r="X7" s="195"/>
      <c r="Y7" s="195"/>
      <c r="Z7" s="195"/>
    </row>
    <row r="8" spans="1:26" ht="20.100000000000001" customHeight="1" x14ac:dyDescent="0.2">
      <c r="A8" s="3"/>
      <c r="B8" s="216"/>
      <c r="C8" s="290"/>
      <c r="D8" s="291"/>
      <c r="E8" s="4">
        <f>'Monthly ETo'!C16</f>
        <v>4.7775333333333343</v>
      </c>
      <c r="F8" s="7" t="s">
        <v>169</v>
      </c>
      <c r="G8" s="195"/>
      <c r="H8" s="195"/>
      <c r="I8" s="195"/>
      <c r="J8" s="195"/>
      <c r="K8" s="195"/>
      <c r="L8" s="195"/>
      <c r="M8" s="195"/>
      <c r="N8" s="195"/>
      <c r="O8" s="240"/>
      <c r="P8" s="195"/>
      <c r="Q8" s="195"/>
      <c r="R8" s="195"/>
      <c r="S8" s="195"/>
      <c r="T8" s="195"/>
      <c r="U8" s="195"/>
      <c r="V8" s="195"/>
      <c r="W8" s="195"/>
      <c r="X8" s="195"/>
      <c r="Y8" s="195"/>
      <c r="Z8" s="195"/>
    </row>
    <row r="9" spans="1:26" ht="20.100000000000001" customHeight="1" x14ac:dyDescent="0.2">
      <c r="A9" s="3"/>
      <c r="B9" s="218">
        <v>2</v>
      </c>
      <c r="C9" s="296" t="s">
        <v>6</v>
      </c>
      <c r="D9" s="297"/>
      <c r="E9" s="5">
        <f>(Irrigated_Area)</f>
        <v>0</v>
      </c>
      <c r="F9" s="7" t="s">
        <v>197</v>
      </c>
      <c r="G9" s="195"/>
      <c r="H9" s="195"/>
      <c r="I9" s="195"/>
      <c r="J9" s="195"/>
      <c r="K9" s="195"/>
      <c r="L9" s="195"/>
      <c r="M9" s="195"/>
      <c r="N9" s="195"/>
      <c r="O9" s="240"/>
      <c r="P9" s="195"/>
      <c r="Q9" s="195"/>
      <c r="R9" s="195"/>
      <c r="S9" s="195"/>
      <c r="T9" s="195"/>
      <c r="U9" s="195"/>
      <c r="V9" s="195"/>
      <c r="W9" s="195"/>
      <c r="X9" s="195"/>
      <c r="Y9" s="195"/>
      <c r="Z9" s="195"/>
    </row>
    <row r="10" spans="1:26" ht="20.100000000000001" customHeight="1" x14ac:dyDescent="0.2">
      <c r="A10" s="3"/>
      <c r="B10" s="286">
        <v>3</v>
      </c>
      <c r="C10" s="292" t="s">
        <v>157</v>
      </c>
      <c r="D10" s="293"/>
      <c r="E10" s="49">
        <f>E8*(Irrigated_Area)</f>
        <v>0</v>
      </c>
      <c r="F10" s="222" t="s">
        <v>126</v>
      </c>
      <c r="G10" s="195"/>
      <c r="H10" s="195"/>
      <c r="I10" s="195"/>
      <c r="J10" s="195"/>
      <c r="K10" s="195"/>
      <c r="L10" s="195"/>
      <c r="M10" s="195"/>
      <c r="N10" s="195"/>
      <c r="O10" s="240"/>
      <c r="P10" s="195"/>
      <c r="Q10" s="195"/>
      <c r="R10" s="195"/>
      <c r="S10" s="195"/>
      <c r="T10" s="195"/>
      <c r="U10" s="195"/>
      <c r="V10" s="195"/>
      <c r="W10" s="195"/>
      <c r="X10" s="195"/>
      <c r="Y10" s="195"/>
      <c r="Z10" s="195"/>
    </row>
    <row r="11" spans="1:26" ht="20.100000000000001" customHeight="1" x14ac:dyDescent="0.2">
      <c r="A11" s="3"/>
      <c r="B11" s="287"/>
      <c r="C11" s="294"/>
      <c r="D11" s="295"/>
      <c r="E11" s="215">
        <f>E10/100</f>
        <v>0</v>
      </c>
      <c r="F11" s="222" t="s">
        <v>198</v>
      </c>
      <c r="G11" s="195"/>
      <c r="H11" s="195"/>
      <c r="I11" s="195"/>
      <c r="J11" s="195"/>
      <c r="K11" s="195"/>
      <c r="L11" s="195"/>
      <c r="M11" s="195"/>
      <c r="N11" s="195"/>
      <c r="O11" s="195"/>
      <c r="P11" s="195"/>
      <c r="Q11" s="195"/>
      <c r="R11" s="195"/>
      <c r="S11" s="195"/>
      <c r="T11" s="195"/>
      <c r="U11" s="195"/>
      <c r="V11" s="195"/>
      <c r="W11" s="195"/>
      <c r="X11" s="195"/>
      <c r="Y11" s="195"/>
      <c r="Z11" s="195"/>
    </row>
    <row r="12" spans="1:26" ht="20.100000000000001" customHeight="1" x14ac:dyDescent="0.2">
      <c r="A12" s="3"/>
      <c r="B12" s="217"/>
      <c r="C12" s="292" t="s">
        <v>171</v>
      </c>
      <c r="D12" s="293"/>
      <c r="E12" s="50">
        <f>Design_Table!E41</f>
        <v>0</v>
      </c>
      <c r="F12" s="7" t="s">
        <v>126</v>
      </c>
      <c r="G12" s="195"/>
      <c r="H12" s="195"/>
      <c r="I12" s="195"/>
      <c r="J12" s="195"/>
      <c r="K12" s="195"/>
      <c r="L12" s="195"/>
      <c r="M12" s="195"/>
      <c r="N12" s="195"/>
      <c r="O12" s="195"/>
      <c r="P12" s="195"/>
      <c r="Q12" s="195"/>
      <c r="R12" s="195"/>
      <c r="S12" s="195"/>
      <c r="T12" s="195"/>
      <c r="U12" s="195"/>
      <c r="V12" s="195"/>
      <c r="W12" s="195"/>
      <c r="X12" s="195"/>
      <c r="Y12" s="195"/>
      <c r="Z12" s="195"/>
    </row>
    <row r="13" spans="1:26" ht="20.100000000000001" customHeight="1" x14ac:dyDescent="0.2">
      <c r="A13" s="3"/>
      <c r="B13" s="219">
        <v>4</v>
      </c>
      <c r="C13" s="294"/>
      <c r="D13" s="295"/>
      <c r="E13" s="214">
        <f>Design_Table!E42</f>
        <v>0</v>
      </c>
      <c r="F13" s="7" t="s">
        <v>198</v>
      </c>
      <c r="G13" s="195"/>
      <c r="H13" s="195"/>
      <c r="I13" s="195"/>
      <c r="J13" s="195"/>
      <c r="K13" s="195"/>
      <c r="L13" s="195"/>
      <c r="M13" s="195"/>
      <c r="N13" s="195"/>
      <c r="O13" s="195"/>
      <c r="P13" s="195"/>
      <c r="Q13" s="195"/>
      <c r="R13" s="195"/>
      <c r="S13" s="195"/>
      <c r="T13" s="195"/>
      <c r="U13" s="195"/>
      <c r="V13" s="195"/>
      <c r="W13" s="195"/>
      <c r="X13" s="195"/>
      <c r="Y13" s="195"/>
      <c r="Z13" s="195"/>
    </row>
    <row r="14" spans="1:26" ht="20.100000000000001" customHeight="1" x14ac:dyDescent="0.2">
      <c r="A14" s="3"/>
      <c r="B14" s="216"/>
      <c r="C14" s="296" t="s">
        <v>174</v>
      </c>
      <c r="D14" s="297"/>
      <c r="E14" s="277">
        <v>0.6</v>
      </c>
      <c r="F14" s="7"/>
      <c r="G14" s="195"/>
      <c r="H14" s="195"/>
      <c r="I14" s="195"/>
      <c r="J14" s="195"/>
      <c r="K14" s="195"/>
      <c r="L14" s="195"/>
      <c r="M14" s="195"/>
      <c r="N14" s="195"/>
      <c r="O14" s="195"/>
      <c r="P14" s="195"/>
      <c r="Q14" s="195"/>
      <c r="R14" s="195"/>
      <c r="S14" s="195"/>
      <c r="T14" s="195"/>
      <c r="U14" s="195"/>
      <c r="V14" s="195"/>
      <c r="W14" s="195"/>
      <c r="X14" s="195"/>
      <c r="Y14" s="195"/>
      <c r="Z14" s="195"/>
    </row>
    <row r="15" spans="1:26" ht="20.100000000000001" customHeight="1" thickBot="1" x14ac:dyDescent="0.25">
      <c r="A15" s="3"/>
      <c r="B15" s="220">
        <v>5</v>
      </c>
      <c r="C15" s="307" t="s">
        <v>159</v>
      </c>
      <c r="D15" s="308"/>
      <c r="E15" s="278" t="str">
        <f>IF(E10&gt;0,E12/E10,"")</f>
        <v/>
      </c>
      <c r="F15" s="206"/>
      <c r="G15" s="195"/>
      <c r="H15" s="195"/>
      <c r="I15" s="195"/>
      <c r="J15" s="195"/>
      <c r="K15" s="195"/>
      <c r="L15" s="195"/>
      <c r="M15" s="195"/>
      <c r="N15" s="195"/>
      <c r="O15" s="195"/>
      <c r="P15" s="195"/>
      <c r="Q15" s="195"/>
      <c r="R15" s="195"/>
      <c r="S15" s="195"/>
      <c r="T15" s="195"/>
      <c r="U15" s="195"/>
      <c r="V15" s="195"/>
      <c r="W15" s="195"/>
      <c r="X15" s="195"/>
      <c r="Y15" s="195"/>
      <c r="Z15" s="195"/>
    </row>
    <row r="16" spans="1:26" x14ac:dyDescent="0.2">
      <c r="A16" s="3"/>
      <c r="B16" s="44"/>
      <c r="C16" s="45"/>
      <c r="D16" s="45"/>
      <c r="E16" s="46"/>
      <c r="F16" s="47"/>
      <c r="G16" s="241"/>
      <c r="H16" s="195"/>
      <c r="I16" s="195"/>
      <c r="J16" s="195"/>
      <c r="K16" s="195"/>
      <c r="L16" s="195"/>
      <c r="M16" s="195"/>
      <c r="N16" s="195"/>
      <c r="O16" s="195"/>
      <c r="P16" s="195"/>
      <c r="Q16" s="195"/>
      <c r="R16" s="195"/>
      <c r="S16" s="195"/>
      <c r="T16" s="195"/>
      <c r="U16" s="195"/>
      <c r="V16" s="195"/>
      <c r="W16" s="195"/>
      <c r="X16" s="195"/>
      <c r="Y16" s="195"/>
      <c r="Z16" s="195"/>
    </row>
    <row r="17" spans="1:12" x14ac:dyDescent="0.2">
      <c r="A17" s="3"/>
      <c r="B17" s="3"/>
      <c r="C17" s="3"/>
      <c r="D17" s="3"/>
      <c r="E17" s="3"/>
      <c r="F17" s="3"/>
      <c r="G17" s="3"/>
      <c r="H17" s="3"/>
      <c r="I17" s="3"/>
      <c r="J17" s="3"/>
      <c r="K17" s="3"/>
      <c r="L17" s="3"/>
    </row>
    <row r="18" spans="1:12" s="3" customFormat="1" x14ac:dyDescent="0.2"/>
    <row r="19" spans="1:12" s="3" customFormat="1" x14ac:dyDescent="0.2"/>
    <row r="20" spans="1:12" s="3" customFormat="1" x14ac:dyDescent="0.2"/>
    <row r="21" spans="1:12" s="3" customFormat="1" x14ac:dyDescent="0.2"/>
    <row r="22" spans="1:12" s="3" customFormat="1" x14ac:dyDescent="0.2"/>
    <row r="23" spans="1:12" s="3" customFormat="1" x14ac:dyDescent="0.2"/>
    <row r="24" spans="1:12" s="3" customFormat="1" x14ac:dyDescent="0.2"/>
    <row r="25" spans="1:12" s="3" customFormat="1" x14ac:dyDescent="0.2"/>
    <row r="26" spans="1:12" s="3" customFormat="1" x14ac:dyDescent="0.2"/>
    <row r="27" spans="1:12" s="3" customFormat="1" x14ac:dyDescent="0.2"/>
    <row r="28" spans="1:12" s="3" customFormat="1" x14ac:dyDescent="0.2"/>
    <row r="29" spans="1:12" s="3" customFormat="1" x14ac:dyDescent="0.2"/>
    <row r="30" spans="1:12" s="3" customFormat="1" x14ac:dyDescent="0.2"/>
    <row r="31" spans="1:12" s="3" customFormat="1" x14ac:dyDescent="0.2"/>
    <row r="32" spans="1:12"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sheetData>
  <sheetProtection password="DD41" sheet="1" objects="1" scenarios="1"/>
  <sortState ref="I4:O10">
    <sortCondition ref="I4:I10"/>
  </sortState>
  <mergeCells count="11">
    <mergeCell ref="C15:D15"/>
    <mergeCell ref="C9:D9"/>
    <mergeCell ref="D5:F5"/>
    <mergeCell ref="C10:D11"/>
    <mergeCell ref="B10:B11"/>
    <mergeCell ref="C7:D8"/>
    <mergeCell ref="C12:D13"/>
    <mergeCell ref="C14:D14"/>
    <mergeCell ref="C2:F2"/>
    <mergeCell ref="D4:F4"/>
    <mergeCell ref="C3:F3"/>
  </mergeCells>
  <phoneticPr fontId="0" type="noConversion"/>
  <conditionalFormatting sqref="E15">
    <cfRule type="cellIs" dxfId="9" priority="1" operator="lessThan">
      <formula>$E$14</formula>
    </cfRule>
    <cfRule type="cellIs" dxfId="8" priority="2" operator="greaterThan">
      <formula>$E$14</formula>
    </cfRule>
  </conditionalFormatting>
  <pageMargins left="0.75" right="0.75" top="1" bottom="1" header="0.5" footer="0.5"/>
  <pageSetup orientation="portrait" horizontalDpi="355" verticalDpi="46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sheetPr>
  <dimension ref="A1:N115"/>
  <sheetViews>
    <sheetView showGridLines="0" workbookViewId="0">
      <selection activeCell="D15" sqref="D15"/>
    </sheetView>
  </sheetViews>
  <sheetFormatPr defaultRowHeight="12.75" x14ac:dyDescent="0.2"/>
  <cols>
    <col min="1" max="1" width="6.42578125" style="3" customWidth="1"/>
    <col min="3" max="3" width="10.7109375" customWidth="1"/>
    <col min="4" max="4" width="26.42578125" customWidth="1"/>
    <col min="5" max="5" width="13.7109375" customWidth="1"/>
    <col min="6" max="6" width="7.7109375" customWidth="1"/>
    <col min="7" max="7" width="28" style="3" customWidth="1"/>
    <col min="8" max="8" width="9.140625" style="3"/>
    <col min="9" max="9" width="5.28515625" style="3" customWidth="1"/>
    <col min="10" max="14" width="9.140625" style="3"/>
  </cols>
  <sheetData>
    <row r="1" spans="2:14" x14ac:dyDescent="0.2">
      <c r="B1" s="3"/>
      <c r="C1" s="3"/>
      <c r="D1" s="3"/>
      <c r="E1" s="3"/>
      <c r="F1" s="3"/>
    </row>
    <row r="2" spans="2:14" ht="18" x14ac:dyDescent="0.25">
      <c r="B2" s="312" t="s">
        <v>194</v>
      </c>
      <c r="C2" s="313"/>
      <c r="D2" s="313"/>
      <c r="E2" s="314"/>
      <c r="G2" s="312" t="s">
        <v>190</v>
      </c>
      <c r="H2" s="313"/>
      <c r="I2" s="313"/>
      <c r="J2" s="314"/>
    </row>
    <row r="3" spans="2:14" ht="49.5" customHeight="1" x14ac:dyDescent="0.25">
      <c r="B3" s="131" t="s">
        <v>0</v>
      </c>
      <c r="C3" s="131" t="s">
        <v>195</v>
      </c>
      <c r="D3" s="131" t="s">
        <v>1</v>
      </c>
      <c r="E3" s="132" t="s">
        <v>189</v>
      </c>
      <c r="F3" s="3"/>
      <c r="G3" s="183" t="s">
        <v>193</v>
      </c>
      <c r="H3" s="207" t="s">
        <v>36</v>
      </c>
      <c r="I3" s="207" t="s">
        <v>217</v>
      </c>
      <c r="J3" s="58">
        <f>'Monthly ETo'!C16</f>
        <v>4.7775333333333343</v>
      </c>
      <c r="N3"/>
    </row>
    <row r="4" spans="2:14" ht="20.100000000000001" customHeight="1" x14ac:dyDescent="0.3">
      <c r="B4" s="133"/>
      <c r="C4" s="186" t="s">
        <v>215</v>
      </c>
      <c r="D4" s="186" t="s">
        <v>196</v>
      </c>
      <c r="E4" s="186" t="s">
        <v>216</v>
      </c>
      <c r="F4" s="3"/>
      <c r="G4" s="60" t="s">
        <v>6</v>
      </c>
      <c r="H4" s="53" t="s">
        <v>59</v>
      </c>
      <c r="I4" s="207" t="s">
        <v>197</v>
      </c>
      <c r="J4" s="61">
        <f>Irrigated_Area</f>
        <v>0</v>
      </c>
      <c r="N4"/>
    </row>
    <row r="5" spans="2:14" ht="20.100000000000001" customHeight="1" x14ac:dyDescent="0.2">
      <c r="B5" s="184">
        <v>1</v>
      </c>
      <c r="C5" s="226"/>
      <c r="D5" s="276" t="s">
        <v>185</v>
      </c>
      <c r="E5" s="185">
        <f>C5*'Monthly ETo'!$C$16*VLOOKUP(D5,PlantFactors!$B$3:$G$9,6)</f>
        <v>0</v>
      </c>
      <c r="F5" s="3"/>
      <c r="G5" s="60" t="s">
        <v>60</v>
      </c>
      <c r="H5" s="207" t="s">
        <v>172</v>
      </c>
      <c r="I5" s="207" t="s">
        <v>126</v>
      </c>
      <c r="J5" s="61">
        <f>J4*J3</f>
        <v>0</v>
      </c>
      <c r="N5"/>
    </row>
    <row r="6" spans="2:14" ht="20.100000000000001" customHeight="1" x14ac:dyDescent="0.2">
      <c r="B6" s="184">
        <v>2</v>
      </c>
      <c r="C6" s="226"/>
      <c r="D6" s="276" t="s">
        <v>185</v>
      </c>
      <c r="E6" s="185">
        <f>C6*'Monthly ETo'!$C$16*VLOOKUP(D6,PlantFactors!$B$3:$G$9,6)</f>
        <v>0</v>
      </c>
      <c r="F6" s="3"/>
      <c r="G6" s="183" t="s">
        <v>158</v>
      </c>
      <c r="H6" s="207" t="s">
        <v>173</v>
      </c>
      <c r="I6" s="207" t="s">
        <v>126</v>
      </c>
      <c r="J6" s="223">
        <f>Design_Table!E41</f>
        <v>0</v>
      </c>
      <c r="N6"/>
    </row>
    <row r="7" spans="2:14" ht="20.100000000000001" customHeight="1" x14ac:dyDescent="0.2">
      <c r="B7" s="184">
        <v>3</v>
      </c>
      <c r="C7" s="226"/>
      <c r="D7" s="276" t="s">
        <v>185</v>
      </c>
      <c r="E7" s="185">
        <f>C7*'Monthly ETo'!$C$16*VLOOKUP(D7,PlantFactors!$B$3:$G$9,6)</f>
        <v>0</v>
      </c>
      <c r="F7" s="3"/>
      <c r="G7" s="183" t="s">
        <v>174</v>
      </c>
      <c r="H7" s="207" t="s">
        <v>126</v>
      </c>
      <c r="I7" s="207" t="s">
        <v>176</v>
      </c>
      <c r="J7" s="279">
        <f>SiteInfo!E14</f>
        <v>0.6</v>
      </c>
      <c r="N7"/>
    </row>
    <row r="8" spans="2:14" ht="20.100000000000001" customHeight="1" x14ac:dyDescent="0.3">
      <c r="B8" s="184">
        <v>4</v>
      </c>
      <c r="C8" s="226"/>
      <c r="D8" s="276" t="s">
        <v>185</v>
      </c>
      <c r="E8" s="185">
        <f>C8*'Monthly ETo'!$C$16*VLOOKUP(D8,PlantFactors!$B$3:$G$9,6)</f>
        <v>0</v>
      </c>
      <c r="F8" s="3"/>
      <c r="G8" s="183" t="s">
        <v>159</v>
      </c>
      <c r="H8" s="207" t="s">
        <v>167</v>
      </c>
      <c r="I8" s="207" t="s">
        <v>176</v>
      </c>
      <c r="J8" s="275" t="str">
        <f>IF(J5&gt;0,J6/J5," ")</f>
        <v xml:space="preserve"> </v>
      </c>
      <c r="N8"/>
    </row>
    <row r="9" spans="2:14" ht="20.100000000000001" customHeight="1" x14ac:dyDescent="0.25">
      <c r="B9" s="184">
        <v>5</v>
      </c>
      <c r="C9" s="226"/>
      <c r="D9" s="276" t="s">
        <v>185</v>
      </c>
      <c r="E9" s="185">
        <f>C9*'Monthly ETo'!$C$16*VLOOKUP(D9,PlantFactors!$B$3:$G$9,6)</f>
        <v>0</v>
      </c>
      <c r="F9" s="3"/>
      <c r="G9" s="315" t="s">
        <v>213</v>
      </c>
      <c r="H9" s="315"/>
      <c r="I9" s="315"/>
      <c r="J9" s="315"/>
      <c r="K9" s="315"/>
      <c r="L9" s="315"/>
      <c r="N9"/>
    </row>
    <row r="10" spans="2:14" ht="20.100000000000001" customHeight="1" x14ac:dyDescent="0.2">
      <c r="B10" s="184">
        <v>6</v>
      </c>
      <c r="C10" s="115"/>
      <c r="D10" s="276" t="s">
        <v>185</v>
      </c>
      <c r="E10" s="185">
        <f>C10*'Monthly ETo'!$C$16*VLOOKUP(D10,PlantFactors!$B$3:$G$9,6)</f>
        <v>0</v>
      </c>
      <c r="F10" s="3"/>
      <c r="G10" s="316" t="s">
        <v>214</v>
      </c>
      <c r="H10" s="317"/>
      <c r="I10" s="317"/>
      <c r="J10" s="317"/>
      <c r="K10" s="317"/>
      <c r="L10" s="317"/>
      <c r="N10"/>
    </row>
    <row r="11" spans="2:14" ht="20.100000000000001" customHeight="1" x14ac:dyDescent="0.2">
      <c r="B11" s="184">
        <v>7</v>
      </c>
      <c r="C11" s="115"/>
      <c r="D11" s="276" t="s">
        <v>185</v>
      </c>
      <c r="E11" s="185">
        <f>C11*'Monthly ETo'!$C$16*VLOOKUP(D11,PlantFactors!$B$3:$G$9,6)</f>
        <v>0</v>
      </c>
      <c r="F11" s="3"/>
      <c r="G11" s="187"/>
      <c r="N11"/>
    </row>
    <row r="12" spans="2:14" ht="20.100000000000001" customHeight="1" x14ac:dyDescent="0.2">
      <c r="B12" s="184">
        <v>8</v>
      </c>
      <c r="C12" s="115"/>
      <c r="D12" s="276" t="s">
        <v>185</v>
      </c>
      <c r="E12" s="185">
        <f>C12*'Monthly ETo'!$C$16*VLOOKUP(D12,PlantFactors!$B$3:$G$9,6)</f>
        <v>0</v>
      </c>
      <c r="F12" s="3"/>
      <c r="H12" s="187"/>
      <c r="I12" s="187"/>
      <c r="N12"/>
    </row>
    <row r="13" spans="2:14" ht="20.100000000000001" customHeight="1" x14ac:dyDescent="0.2">
      <c r="B13" s="184">
        <v>9</v>
      </c>
      <c r="C13" s="115"/>
      <c r="D13" s="276" t="s">
        <v>185</v>
      </c>
      <c r="E13" s="185">
        <f>C13*'Monthly ETo'!$C$16*VLOOKUP(D13,PlantFactors!$B$3:$G$9,6)</f>
        <v>0</v>
      </c>
      <c r="F13" s="3"/>
      <c r="N13"/>
    </row>
    <row r="14" spans="2:14" ht="20.100000000000001" customHeight="1" x14ac:dyDescent="0.2">
      <c r="B14" s="184">
        <v>10</v>
      </c>
      <c r="C14" s="115"/>
      <c r="D14" s="276" t="s">
        <v>185</v>
      </c>
      <c r="E14" s="185">
        <f>C14*'Monthly ETo'!$C$16*VLOOKUP(D14,PlantFactors!$B$3:$G$9,6)</f>
        <v>0</v>
      </c>
      <c r="F14" s="3"/>
      <c r="N14"/>
    </row>
    <row r="15" spans="2:14" ht="20.100000000000001" customHeight="1" x14ac:dyDescent="0.2">
      <c r="B15" s="184">
        <v>11</v>
      </c>
      <c r="C15" s="115"/>
      <c r="D15" s="276" t="s">
        <v>185</v>
      </c>
      <c r="E15" s="185">
        <f>C15*'Monthly ETo'!$C$16*VLOOKUP(D15,PlantFactors!$B$3:$G$9,6)</f>
        <v>0</v>
      </c>
      <c r="F15" s="3"/>
      <c r="N15"/>
    </row>
    <row r="16" spans="2:14" ht="20.100000000000001" customHeight="1" x14ac:dyDescent="0.2">
      <c r="B16" s="184">
        <v>12</v>
      </c>
      <c r="C16" s="115"/>
      <c r="D16" s="276" t="s">
        <v>185</v>
      </c>
      <c r="E16" s="185">
        <f>C16*'Monthly ETo'!$C$16*VLOOKUP(D16,PlantFactors!$B$3:$G$9,6)</f>
        <v>0</v>
      </c>
      <c r="F16" s="3"/>
      <c r="N16"/>
    </row>
    <row r="17" spans="2:14" ht="20.100000000000001" customHeight="1" x14ac:dyDescent="0.2">
      <c r="B17" s="184">
        <v>13</v>
      </c>
      <c r="C17" s="115"/>
      <c r="D17" s="276" t="s">
        <v>185</v>
      </c>
      <c r="E17" s="185">
        <f>C17*'Monthly ETo'!$C$16*VLOOKUP(D17,PlantFactors!$B$3:$G$9,6)</f>
        <v>0</v>
      </c>
      <c r="F17" s="3"/>
      <c r="N17"/>
    </row>
    <row r="18" spans="2:14" ht="20.100000000000001" customHeight="1" x14ac:dyDescent="0.2">
      <c r="B18" s="184">
        <v>14</v>
      </c>
      <c r="C18" s="115"/>
      <c r="D18" s="276" t="s">
        <v>185</v>
      </c>
      <c r="E18" s="185">
        <f>C18*'Monthly ETo'!$C$16*VLOOKUP(D18,PlantFactors!$B$3:$G$9,6)</f>
        <v>0</v>
      </c>
      <c r="F18" s="3"/>
      <c r="N18"/>
    </row>
    <row r="19" spans="2:14" ht="20.100000000000001" customHeight="1" x14ac:dyDescent="0.2">
      <c r="B19" s="184">
        <v>15</v>
      </c>
      <c r="C19" s="115"/>
      <c r="D19" s="276" t="s">
        <v>185</v>
      </c>
      <c r="E19" s="185">
        <f>C19*'Monthly ETo'!$C$16*VLOOKUP(D19,PlantFactors!$B$3:$G$9,6)</f>
        <v>0</v>
      </c>
      <c r="F19" s="3"/>
      <c r="N19"/>
    </row>
    <row r="20" spans="2:14" ht="20.100000000000001" customHeight="1" x14ac:dyDescent="0.2">
      <c r="B20" s="184">
        <v>16</v>
      </c>
      <c r="C20" s="115"/>
      <c r="D20" s="276" t="s">
        <v>185</v>
      </c>
      <c r="E20" s="185">
        <f>C20*'Monthly ETo'!$C$16*VLOOKUP(D20,PlantFactors!$B$3:$G$9,6)</f>
        <v>0</v>
      </c>
      <c r="F20" s="3"/>
      <c r="N20"/>
    </row>
    <row r="21" spans="2:14" ht="20.100000000000001" customHeight="1" x14ac:dyDescent="0.2">
      <c r="B21" s="184">
        <v>17</v>
      </c>
      <c r="C21" s="115"/>
      <c r="D21" s="276" t="s">
        <v>185</v>
      </c>
      <c r="E21" s="185">
        <f>C21*'Monthly ETo'!$C$16*VLOOKUP(D21,PlantFactors!$B$3:$G$9,6)</f>
        <v>0</v>
      </c>
      <c r="F21" s="3"/>
      <c r="N21"/>
    </row>
    <row r="22" spans="2:14" ht="20.100000000000001" customHeight="1" x14ac:dyDescent="0.2">
      <c r="B22" s="184">
        <v>18</v>
      </c>
      <c r="C22" s="115"/>
      <c r="D22" s="276" t="s">
        <v>185</v>
      </c>
      <c r="E22" s="185">
        <f>C22*'Monthly ETo'!$C$16*VLOOKUP(D22,PlantFactors!$B$3:$G$9,6)</f>
        <v>0</v>
      </c>
      <c r="F22" s="3"/>
      <c r="N22"/>
    </row>
    <row r="23" spans="2:14" ht="20.100000000000001" customHeight="1" x14ac:dyDescent="0.2">
      <c r="B23" s="184">
        <v>19</v>
      </c>
      <c r="C23" s="115"/>
      <c r="D23" s="276" t="s">
        <v>185</v>
      </c>
      <c r="E23" s="185">
        <f>C23*'Monthly ETo'!$C$16*VLOOKUP(D23,PlantFactors!$B$3:$G$9,6)</f>
        <v>0</v>
      </c>
      <c r="F23" s="3"/>
      <c r="N23"/>
    </row>
    <row r="24" spans="2:14" ht="20.100000000000001" customHeight="1" x14ac:dyDescent="0.2">
      <c r="B24" s="184">
        <v>20</v>
      </c>
      <c r="C24" s="115"/>
      <c r="D24" s="276" t="s">
        <v>185</v>
      </c>
      <c r="E24" s="185">
        <f>C24*'Monthly ETo'!$C$16*VLOOKUP(D24,PlantFactors!$B$3:$G$9,6)</f>
        <v>0</v>
      </c>
      <c r="F24" s="3"/>
      <c r="N24"/>
    </row>
    <row r="25" spans="2:14" ht="20.100000000000001" customHeight="1" x14ac:dyDescent="0.2">
      <c r="B25" s="184">
        <v>21</v>
      </c>
      <c r="C25" s="115"/>
      <c r="D25" s="276" t="s">
        <v>185</v>
      </c>
      <c r="E25" s="185">
        <f>C25*'Monthly ETo'!$C$16*VLOOKUP(D25,PlantFactors!$B$3:$G$9,6)</f>
        <v>0</v>
      </c>
      <c r="F25" s="3"/>
      <c r="N25"/>
    </row>
    <row r="26" spans="2:14" ht="20.100000000000001" customHeight="1" x14ac:dyDescent="0.2">
      <c r="B26" s="184">
        <v>22</v>
      </c>
      <c r="C26" s="115"/>
      <c r="D26" s="276" t="s">
        <v>185</v>
      </c>
      <c r="E26" s="185">
        <f>C26*'Monthly ETo'!$C$16*VLOOKUP(D26,PlantFactors!$B$3:$G$9,6)</f>
        <v>0</v>
      </c>
      <c r="F26" s="3"/>
      <c r="N26"/>
    </row>
    <row r="27" spans="2:14" ht="20.100000000000001" customHeight="1" x14ac:dyDescent="0.2">
      <c r="B27" s="184">
        <v>23</v>
      </c>
      <c r="C27" s="115"/>
      <c r="D27" s="276" t="s">
        <v>185</v>
      </c>
      <c r="E27" s="185">
        <f>C27*'Monthly ETo'!$C$16*VLOOKUP(D27,PlantFactors!$B$3:$G$9,6)</f>
        <v>0</v>
      </c>
      <c r="F27" s="3"/>
      <c r="N27"/>
    </row>
    <row r="28" spans="2:14" ht="20.100000000000001" customHeight="1" x14ac:dyDescent="0.2">
      <c r="B28" s="184">
        <v>24</v>
      </c>
      <c r="C28" s="115"/>
      <c r="D28" s="276" t="s">
        <v>185</v>
      </c>
      <c r="E28" s="185">
        <f>C28*'Monthly ETo'!$C$16*VLOOKUP(D28,PlantFactors!$B$3:$G$9,6)</f>
        <v>0</v>
      </c>
      <c r="F28" s="3"/>
      <c r="N28"/>
    </row>
    <row r="29" spans="2:14" ht="20.100000000000001" customHeight="1" x14ac:dyDescent="0.2">
      <c r="B29" s="184">
        <v>25</v>
      </c>
      <c r="C29" s="115"/>
      <c r="D29" s="276" t="s">
        <v>185</v>
      </c>
      <c r="E29" s="185">
        <f>C29*'Monthly ETo'!$C$16*VLOOKUP(D29,PlantFactors!$B$3:$G$9,6)</f>
        <v>0</v>
      </c>
      <c r="F29" s="3"/>
      <c r="N29"/>
    </row>
    <row r="30" spans="2:14" ht="20.100000000000001" customHeight="1" x14ac:dyDescent="0.2">
      <c r="B30" s="184">
        <v>26</v>
      </c>
      <c r="C30" s="115"/>
      <c r="D30" s="276" t="s">
        <v>185</v>
      </c>
      <c r="E30" s="185">
        <f>C30*'Monthly ETo'!$C$16*VLOOKUP(D30,PlantFactors!$B$3:$G$9,6)</f>
        <v>0</v>
      </c>
      <c r="F30" s="3"/>
      <c r="N30"/>
    </row>
    <row r="31" spans="2:14" ht="20.100000000000001" customHeight="1" x14ac:dyDescent="0.2">
      <c r="B31" s="184">
        <v>27</v>
      </c>
      <c r="C31" s="115"/>
      <c r="D31" s="276" t="s">
        <v>185</v>
      </c>
      <c r="E31" s="185">
        <f>C31*'Monthly ETo'!$C$16*VLOOKUP(D31,PlantFactors!$B$3:$G$9,6)</f>
        <v>0</v>
      </c>
      <c r="F31" s="3"/>
      <c r="N31"/>
    </row>
    <row r="32" spans="2:14" ht="20.100000000000001" customHeight="1" x14ac:dyDescent="0.2">
      <c r="B32" s="184">
        <v>28</v>
      </c>
      <c r="C32" s="115"/>
      <c r="D32" s="276" t="s">
        <v>185</v>
      </c>
      <c r="E32" s="185">
        <f>C32*'Monthly ETo'!$C$16*VLOOKUP(D32,PlantFactors!$B$3:$G$9,6)</f>
        <v>0</v>
      </c>
      <c r="F32" s="3"/>
      <c r="N32"/>
    </row>
    <row r="33" spans="2:14" ht="20.100000000000001" customHeight="1" x14ac:dyDescent="0.2">
      <c r="B33" s="184">
        <v>29</v>
      </c>
      <c r="C33" s="115"/>
      <c r="D33" s="276" t="s">
        <v>185</v>
      </c>
      <c r="E33" s="185">
        <f>C33*'Monthly ETo'!$C$16*VLOOKUP(D33,PlantFactors!$B$3:$G$9,6)</f>
        <v>0</v>
      </c>
      <c r="F33" s="3"/>
      <c r="N33"/>
    </row>
    <row r="34" spans="2:14" ht="20.100000000000001" customHeight="1" x14ac:dyDescent="0.2">
      <c r="B34" s="184">
        <v>30</v>
      </c>
      <c r="C34" s="115"/>
      <c r="D34" s="276" t="s">
        <v>185</v>
      </c>
      <c r="E34" s="185">
        <f>C34*'Monthly ETo'!$C$16*VLOOKUP(D34,PlantFactors!$B$3:$G$9,6)</f>
        <v>0</v>
      </c>
      <c r="F34" s="3"/>
      <c r="N34"/>
    </row>
    <row r="35" spans="2:14" ht="20.100000000000001" customHeight="1" x14ac:dyDescent="0.2">
      <c r="B35" s="184">
        <v>31</v>
      </c>
      <c r="C35" s="115"/>
      <c r="D35" s="276" t="s">
        <v>185</v>
      </c>
      <c r="E35" s="185">
        <f>C35*'Monthly ETo'!$C$16*VLOOKUP(D35,PlantFactors!$B$3:$G$9,6)</f>
        <v>0</v>
      </c>
      <c r="F35" s="3"/>
      <c r="N35"/>
    </row>
    <row r="36" spans="2:14" ht="20.100000000000001" customHeight="1" x14ac:dyDescent="0.2">
      <c r="B36" s="184">
        <v>32</v>
      </c>
      <c r="C36" s="115"/>
      <c r="D36" s="276" t="s">
        <v>185</v>
      </c>
      <c r="E36" s="185">
        <f>C36*'Monthly ETo'!$C$16*VLOOKUP(D36,PlantFactors!$B$3:$G$9,6)</f>
        <v>0</v>
      </c>
      <c r="F36" s="3"/>
      <c r="N36"/>
    </row>
    <row r="37" spans="2:14" ht="20.100000000000001" customHeight="1" x14ac:dyDescent="0.2">
      <c r="B37" s="184">
        <v>33</v>
      </c>
      <c r="C37" s="115"/>
      <c r="D37" s="276" t="s">
        <v>185</v>
      </c>
      <c r="E37" s="185">
        <f>C37*'Monthly ETo'!$C$16*VLOOKUP(D37,PlantFactors!$B$3:$G$9,6)</f>
        <v>0</v>
      </c>
      <c r="F37" s="3"/>
      <c r="N37"/>
    </row>
    <row r="38" spans="2:14" ht="20.100000000000001" customHeight="1" x14ac:dyDescent="0.2">
      <c r="B38" s="184">
        <v>34</v>
      </c>
      <c r="C38" s="115"/>
      <c r="D38" s="276" t="s">
        <v>185</v>
      </c>
      <c r="E38" s="185">
        <f>C38*'Monthly ETo'!$C$16*VLOOKUP(D38,PlantFactors!$B$3:$G$9,6)</f>
        <v>0</v>
      </c>
      <c r="F38" s="3"/>
      <c r="N38"/>
    </row>
    <row r="39" spans="2:14" ht="20.100000000000001" customHeight="1" x14ac:dyDescent="0.2">
      <c r="B39" s="184">
        <v>35</v>
      </c>
      <c r="C39" s="115"/>
      <c r="D39" s="276" t="s">
        <v>185</v>
      </c>
      <c r="E39" s="185">
        <f>C39*'Monthly ETo'!$C$16*VLOOKUP(D39,PlantFactors!$B$3:$G$9,6)</f>
        <v>0</v>
      </c>
      <c r="F39" s="3"/>
      <c r="N39"/>
    </row>
    <row r="40" spans="2:14" ht="20.100000000000001" customHeight="1" thickBot="1" x14ac:dyDescent="0.25">
      <c r="B40" s="184">
        <v>36</v>
      </c>
      <c r="C40" s="115"/>
      <c r="D40" s="276" t="s">
        <v>185</v>
      </c>
      <c r="E40" s="242">
        <f>C40*'Monthly ETo'!$C$16*VLOOKUP(D40,PlantFactors!$B$3:$G$9,6)</f>
        <v>0</v>
      </c>
      <c r="F40" s="3"/>
      <c r="N40"/>
    </row>
    <row r="41" spans="2:14" ht="20.100000000000001" customHeight="1" x14ac:dyDescent="0.2">
      <c r="B41" s="59" t="s">
        <v>62</v>
      </c>
      <c r="C41" s="57">
        <f>SUM(C5:C40)</f>
        <v>0</v>
      </c>
      <c r="D41" s="213"/>
      <c r="E41" s="243">
        <f>SUM(E5:E40)</f>
        <v>0</v>
      </c>
    </row>
    <row r="42" spans="2:14" ht="20.100000000000001" customHeight="1" thickBot="1" x14ac:dyDescent="0.25">
      <c r="B42" s="3"/>
      <c r="C42" s="3"/>
      <c r="D42" s="3"/>
      <c r="E42" s="244">
        <f>E41/100</f>
        <v>0</v>
      </c>
      <c r="F42" s="3"/>
    </row>
    <row r="43" spans="2:14" x14ac:dyDescent="0.2">
      <c r="B43" s="3"/>
      <c r="C43" s="3"/>
      <c r="D43" s="3"/>
      <c r="E43" s="3"/>
      <c r="F43" s="3"/>
    </row>
    <row r="44" spans="2:14" x14ac:dyDescent="0.2">
      <c r="B44" s="3"/>
      <c r="C44" s="3"/>
      <c r="D44" s="3"/>
      <c r="E44" s="3"/>
      <c r="F44" s="3"/>
    </row>
    <row r="45" spans="2:14" x14ac:dyDescent="0.2">
      <c r="B45" s="3"/>
      <c r="C45" s="3"/>
      <c r="D45" s="3"/>
      <c r="E45" s="3"/>
      <c r="F45" s="3"/>
    </row>
    <row r="46" spans="2:14" x14ac:dyDescent="0.2">
      <c r="B46" s="182"/>
      <c r="C46" s="182"/>
      <c r="D46" s="182"/>
      <c r="E46" s="3"/>
      <c r="F46" s="3"/>
    </row>
    <row r="47" spans="2:14" x14ac:dyDescent="0.2">
      <c r="B47" s="3"/>
      <c r="C47" s="3"/>
      <c r="D47" s="3"/>
      <c r="E47" s="3"/>
      <c r="F47" s="3"/>
    </row>
    <row r="48" spans="2:14" s="3" customFormat="1" x14ac:dyDescent="0.2"/>
    <row r="49" spans="5:5" s="3" customFormat="1" x14ac:dyDescent="0.2"/>
    <row r="50" spans="5:5" s="3" customFormat="1" x14ac:dyDescent="0.2"/>
    <row r="51" spans="5:5" s="3" customFormat="1" x14ac:dyDescent="0.2"/>
    <row r="52" spans="5:5" s="3" customFormat="1" x14ac:dyDescent="0.2"/>
    <row r="53" spans="5:5" s="3" customFormat="1" x14ac:dyDescent="0.2"/>
    <row r="54" spans="5:5" s="3" customFormat="1" x14ac:dyDescent="0.2"/>
    <row r="55" spans="5:5" s="3" customFormat="1" x14ac:dyDescent="0.2"/>
    <row r="56" spans="5:5" s="3" customFormat="1" x14ac:dyDescent="0.2"/>
    <row r="57" spans="5:5" s="3" customFormat="1" x14ac:dyDescent="0.2"/>
    <row r="58" spans="5:5" s="3" customFormat="1" x14ac:dyDescent="0.2"/>
    <row r="59" spans="5:5" s="3" customFormat="1" x14ac:dyDescent="0.2"/>
    <row r="60" spans="5:5" s="3" customFormat="1" x14ac:dyDescent="0.2"/>
    <row r="61" spans="5:5" s="3" customFormat="1" x14ac:dyDescent="0.2"/>
    <row r="62" spans="5:5" s="3" customFormat="1" x14ac:dyDescent="0.2"/>
    <row r="63" spans="5:5" s="3" customFormat="1" x14ac:dyDescent="0.2">
      <c r="E63" s="182"/>
    </row>
    <row r="64" spans="5:5"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ht="11.25" customHeigh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sheetData>
  <sheetProtection password="DD41" sheet="1" objects="1" scenarios="1"/>
  <mergeCells count="4">
    <mergeCell ref="G2:J2"/>
    <mergeCell ref="B2:E2"/>
    <mergeCell ref="G9:L9"/>
    <mergeCell ref="G10:L10"/>
  </mergeCells>
  <phoneticPr fontId="0" type="noConversion"/>
  <conditionalFormatting sqref="J8">
    <cfRule type="cellIs" dxfId="7" priority="1" operator="lessThan">
      <formula>0.6</formula>
    </cfRule>
    <cfRule type="cellIs" dxfId="6" priority="2" operator="greaterThan">
      <formula>0.6</formula>
    </cfRule>
    <cfRule type="cellIs" dxfId="5" priority="3" operator="greaterThan">
      <formula>0.6</formula>
    </cfRule>
    <cfRule type="cellIs" dxfId="4" priority="4" operator="greaterThan">
      <formula>0.601</formula>
    </cfRule>
    <cfRule type="cellIs" dxfId="3" priority="5" operator="lessThan">
      <formula>$J$7</formula>
    </cfRule>
    <cfRule type="cellIs" dxfId="2" priority="6" operator="greaterThan">
      <formula>$J$7</formula>
    </cfRule>
  </conditionalFormatting>
  <pageMargins left="0.75" right="0.75" top="1" bottom="1" header="0.5" footer="0.5"/>
  <pageSetup scale="84" orientation="landscape" horizontalDpi="355" verticalDpi="464" r:id="rId1"/>
  <headerFooter alignWithMargins="0"/>
  <extLst>
    <ext xmlns:x14="http://schemas.microsoft.com/office/spreadsheetml/2009/9/main" uri="{78C0D931-6437-407d-A8EE-F0AAD7539E65}">
      <x14:conditionalFormattings>
        <x14:conditionalFormatting xmlns:xm="http://schemas.microsoft.com/office/excel/2006/main">
          <x14:cfRule type="cellIs" priority="8" operator="lessThan" id="{1774C505-422F-4DDB-8AF4-0BC9F7DDA038}">
            <xm:f>SiteInfo!$E$14</xm:f>
            <x14:dxf>
              <font>
                <color rgb="FF006100"/>
              </font>
              <fill>
                <patternFill>
                  <bgColor rgb="FFC6EFCE"/>
                </patternFill>
              </fill>
            </x14:dxf>
          </x14:cfRule>
          <xm:sqref>J8</xm:sqref>
        </x14:conditionalFormatting>
        <x14:conditionalFormatting xmlns:xm="http://schemas.microsoft.com/office/excel/2006/main">
          <x14:cfRule type="cellIs" priority="7" operator="lessThan" id="{8BBFE18C-6568-4D13-B2D0-33285CD6AA28}">
            <xm:f>SiteInfo!$E$14</xm:f>
            <x14:dxf>
              <font>
                <color rgb="FF006100"/>
              </font>
              <fill>
                <patternFill>
                  <bgColor rgb="FFC6EFCE"/>
                </patternFill>
              </fill>
            </x14:dxf>
          </x14:cfRule>
          <xm:sqref>J7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PlantFactors!$B$3:$B$9</xm:f>
          </x14:formula1>
          <xm:sqref>D5:D40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CG3450"/>
  <sheetViews>
    <sheetView workbookViewId="0"/>
  </sheetViews>
  <sheetFormatPr defaultRowHeight="12.75" x14ac:dyDescent="0.2"/>
  <cols>
    <col min="1" max="1" width="9.140625" style="80"/>
    <col min="2" max="2" width="10.140625" bestFit="1" customWidth="1"/>
    <col min="3" max="3" width="9.28515625" bestFit="1" customWidth="1"/>
    <col min="6" max="6" width="8.5703125" customWidth="1"/>
    <col min="7" max="7" width="11.28515625" bestFit="1" customWidth="1"/>
    <col min="8" max="8" width="10.28515625" customWidth="1"/>
    <col min="10" max="10" width="11.5703125" customWidth="1"/>
  </cols>
  <sheetData>
    <row r="1" spans="1:85" ht="15.75" x14ac:dyDescent="0.25">
      <c r="A1" s="69" t="s">
        <v>96</v>
      </c>
    </row>
    <row r="2" spans="1:85" ht="13.5" thickBot="1" x14ac:dyDescent="0.25">
      <c r="A2" s="146" t="s">
        <v>130</v>
      </c>
    </row>
    <row r="3" spans="1:85" ht="13.5" thickBot="1" x14ac:dyDescent="0.25">
      <c r="A3"/>
      <c r="J3" s="161" t="s">
        <v>135</v>
      </c>
      <c r="K3" s="148"/>
    </row>
    <row r="4" spans="1:85" ht="44.25" customHeight="1" x14ac:dyDescent="0.2">
      <c r="A4" s="70" t="s">
        <v>24</v>
      </c>
      <c r="B4" s="70" t="s">
        <v>78</v>
      </c>
      <c r="C4" s="71" t="s">
        <v>2</v>
      </c>
      <c r="D4" s="71" t="s">
        <v>79</v>
      </c>
      <c r="E4" s="71" t="s">
        <v>34</v>
      </c>
      <c r="F4" s="71" t="s">
        <v>80</v>
      </c>
      <c r="G4" s="71" t="s">
        <v>134</v>
      </c>
      <c r="H4" s="71"/>
      <c r="J4" s="18"/>
      <c r="K4" s="152" t="s">
        <v>2</v>
      </c>
      <c r="L4" s="152" t="s">
        <v>2</v>
      </c>
      <c r="M4" s="152" t="s">
        <v>2</v>
      </c>
      <c r="N4" s="152" t="s">
        <v>2</v>
      </c>
      <c r="O4" s="152" t="s">
        <v>2</v>
      </c>
      <c r="P4" s="152" t="s">
        <v>2</v>
      </c>
      <c r="Q4" s="152" t="s">
        <v>2</v>
      </c>
      <c r="R4" s="152" t="s">
        <v>2</v>
      </c>
      <c r="S4" s="152" t="s">
        <v>2</v>
      </c>
      <c r="T4" s="152" t="s">
        <v>2</v>
      </c>
      <c r="U4" s="152" t="s">
        <v>2</v>
      </c>
      <c r="V4" s="152" t="s">
        <v>2</v>
      </c>
      <c r="W4" s="152" t="s">
        <v>2</v>
      </c>
      <c r="X4" s="152" t="s">
        <v>2</v>
      </c>
      <c r="Y4" s="152" t="s">
        <v>2</v>
      </c>
      <c r="Z4" s="152" t="s">
        <v>2</v>
      </c>
      <c r="AA4" s="152" t="s">
        <v>2</v>
      </c>
      <c r="AB4" s="152" t="s">
        <v>2</v>
      </c>
      <c r="AC4" s="152" t="s">
        <v>2</v>
      </c>
      <c r="AD4" s="152" t="s">
        <v>2</v>
      </c>
      <c r="AE4" s="152" t="s">
        <v>2</v>
      </c>
      <c r="AF4" s="152" t="s">
        <v>2</v>
      </c>
      <c r="AG4" s="152" t="s">
        <v>2</v>
      </c>
      <c r="AH4" s="152" t="s">
        <v>2</v>
      </c>
      <c r="AI4" s="152" t="s">
        <v>2</v>
      </c>
      <c r="AJ4" s="152" t="s">
        <v>2</v>
      </c>
      <c r="AK4" s="152" t="s">
        <v>2</v>
      </c>
      <c r="AL4" s="152" t="s">
        <v>2</v>
      </c>
      <c r="AM4" s="152" t="s">
        <v>2</v>
      </c>
      <c r="AN4" s="152" t="s">
        <v>2</v>
      </c>
      <c r="AO4" s="152" t="s">
        <v>2</v>
      </c>
      <c r="AP4" s="152" t="s">
        <v>2</v>
      </c>
      <c r="AQ4" s="152" t="s">
        <v>2</v>
      </c>
      <c r="AR4" s="152" t="s">
        <v>2</v>
      </c>
      <c r="AS4" s="152" t="s">
        <v>2</v>
      </c>
      <c r="AT4" s="152" t="s">
        <v>2</v>
      </c>
      <c r="AU4" s="152" t="s">
        <v>2</v>
      </c>
      <c r="AV4" s="152" t="s">
        <v>2</v>
      </c>
      <c r="AW4" s="152" t="s">
        <v>2</v>
      </c>
      <c r="AX4" s="152" t="s">
        <v>2</v>
      </c>
      <c r="AY4" s="152" t="s">
        <v>2</v>
      </c>
      <c r="AZ4" s="152" t="s">
        <v>2</v>
      </c>
      <c r="BA4" s="152" t="s">
        <v>2</v>
      </c>
      <c r="BB4" s="152" t="s">
        <v>2</v>
      </c>
      <c r="BC4" s="152" t="s">
        <v>2</v>
      </c>
      <c r="BD4" s="152" t="s">
        <v>2</v>
      </c>
      <c r="BE4" s="152" t="s">
        <v>2</v>
      </c>
      <c r="BF4" s="152" t="s">
        <v>2</v>
      </c>
      <c r="BG4" s="152" t="s">
        <v>2</v>
      </c>
      <c r="BH4" s="152" t="s">
        <v>2</v>
      </c>
      <c r="BI4" s="152" t="s">
        <v>2</v>
      </c>
      <c r="BJ4" s="153" t="s">
        <v>2</v>
      </c>
    </row>
    <row r="5" spans="1:85" ht="12.75" customHeight="1" x14ac:dyDescent="0.2">
      <c r="A5" s="320" t="s">
        <v>81</v>
      </c>
      <c r="B5" s="72">
        <v>38353</v>
      </c>
      <c r="C5" s="1">
        <v>1</v>
      </c>
      <c r="D5" s="2"/>
      <c r="E5" s="171"/>
      <c r="F5" s="73">
        <f t="shared" ref="F5:F10" si="0">IF(D5-(E5*0.67)&gt;0,(D5-(E5*0.67)),0)</f>
        <v>0</v>
      </c>
      <c r="G5" s="74" t="e">
        <f>'Meter Data'!F8</f>
        <v>#DIV/0!</v>
      </c>
      <c r="J5" s="22"/>
      <c r="K5" s="149">
        <v>1</v>
      </c>
      <c r="L5" s="149">
        <v>2</v>
      </c>
      <c r="M5" s="149">
        <v>3</v>
      </c>
      <c r="N5" s="149">
        <v>4</v>
      </c>
      <c r="O5" s="149">
        <v>5</v>
      </c>
      <c r="P5" s="149">
        <v>6</v>
      </c>
      <c r="Q5" s="149">
        <v>7</v>
      </c>
      <c r="R5" s="149">
        <v>8</v>
      </c>
      <c r="S5" s="149">
        <v>9</v>
      </c>
      <c r="T5" s="149">
        <v>10</v>
      </c>
      <c r="U5" s="149">
        <v>11</v>
      </c>
      <c r="V5" s="149">
        <v>12</v>
      </c>
      <c r="W5" s="149">
        <v>13</v>
      </c>
      <c r="X5" s="149">
        <v>14</v>
      </c>
      <c r="Y5" s="149">
        <v>15</v>
      </c>
      <c r="Z5" s="149">
        <v>16</v>
      </c>
      <c r="AA5" s="149">
        <v>17</v>
      </c>
      <c r="AB5" s="149">
        <v>18</v>
      </c>
      <c r="AC5" s="149">
        <v>19</v>
      </c>
      <c r="AD5" s="149">
        <v>20</v>
      </c>
      <c r="AE5" s="149">
        <v>21</v>
      </c>
      <c r="AF5" s="149">
        <v>22</v>
      </c>
      <c r="AG5" s="149">
        <v>23</v>
      </c>
      <c r="AH5" s="149">
        <v>24</v>
      </c>
      <c r="AI5" s="149">
        <v>25</v>
      </c>
      <c r="AJ5" s="149">
        <v>26</v>
      </c>
      <c r="AK5" s="149">
        <v>27</v>
      </c>
      <c r="AL5" s="149">
        <v>28</v>
      </c>
      <c r="AM5" s="149">
        <v>29</v>
      </c>
      <c r="AN5" s="149">
        <v>30</v>
      </c>
      <c r="AO5" s="149">
        <v>31</v>
      </c>
      <c r="AP5" s="149">
        <v>32</v>
      </c>
      <c r="AQ5" s="149">
        <v>33</v>
      </c>
      <c r="AR5" s="149">
        <v>34</v>
      </c>
      <c r="AS5" s="149">
        <v>35</v>
      </c>
      <c r="AT5" s="149">
        <v>36</v>
      </c>
      <c r="AU5" s="149">
        <v>37</v>
      </c>
      <c r="AV5" s="149">
        <v>38</v>
      </c>
      <c r="AW5" s="149">
        <v>39</v>
      </c>
      <c r="AX5" s="149">
        <v>40</v>
      </c>
      <c r="AY5" s="149">
        <v>41</v>
      </c>
      <c r="AZ5" s="149">
        <v>42</v>
      </c>
      <c r="BA5" s="149">
        <v>43</v>
      </c>
      <c r="BB5" s="149">
        <v>44</v>
      </c>
      <c r="BC5" s="149">
        <v>45</v>
      </c>
      <c r="BD5" s="149">
        <v>46</v>
      </c>
      <c r="BE5" s="149">
        <v>47</v>
      </c>
      <c r="BF5" s="149">
        <v>48</v>
      </c>
      <c r="BG5" s="149">
        <v>49</v>
      </c>
      <c r="BH5" s="149">
        <v>50</v>
      </c>
      <c r="BI5" s="149">
        <v>51</v>
      </c>
      <c r="BJ5" s="154">
        <v>52</v>
      </c>
    </row>
    <row r="6" spans="1:85" ht="15.75" x14ac:dyDescent="0.3">
      <c r="A6" s="320"/>
      <c r="B6" s="72">
        <v>38354</v>
      </c>
      <c r="C6" s="1">
        <v>1</v>
      </c>
      <c r="D6" s="2"/>
      <c r="E6" s="171"/>
      <c r="F6" s="73">
        <f t="shared" si="0"/>
        <v>0</v>
      </c>
      <c r="G6" s="74" t="e">
        <f>'Meter Data'!F9</f>
        <v>#DIV/0!</v>
      </c>
      <c r="J6" s="22" t="s">
        <v>58</v>
      </c>
      <c r="K6" s="149">
        <f t="shared" ref="K6:AP6" si="1">DSUM(ET,3,K4:K5)</f>
        <v>0</v>
      </c>
      <c r="L6" s="149">
        <f t="shared" si="1"/>
        <v>0</v>
      </c>
      <c r="M6" s="149">
        <f t="shared" si="1"/>
        <v>0</v>
      </c>
      <c r="N6" s="149">
        <f t="shared" si="1"/>
        <v>0</v>
      </c>
      <c r="O6" s="149">
        <f t="shared" si="1"/>
        <v>0</v>
      </c>
      <c r="P6" s="149">
        <f t="shared" si="1"/>
        <v>0</v>
      </c>
      <c r="Q6" s="149">
        <f t="shared" si="1"/>
        <v>0</v>
      </c>
      <c r="R6" s="149">
        <f t="shared" si="1"/>
        <v>0</v>
      </c>
      <c r="S6" s="149">
        <f t="shared" si="1"/>
        <v>0</v>
      </c>
      <c r="T6" s="149">
        <f t="shared" si="1"/>
        <v>0</v>
      </c>
      <c r="U6" s="149">
        <f t="shared" si="1"/>
        <v>0</v>
      </c>
      <c r="V6" s="149">
        <f t="shared" si="1"/>
        <v>0</v>
      </c>
      <c r="W6" s="149">
        <f t="shared" si="1"/>
        <v>0</v>
      </c>
      <c r="X6" s="149">
        <f t="shared" si="1"/>
        <v>0</v>
      </c>
      <c r="Y6" s="149">
        <f t="shared" si="1"/>
        <v>0</v>
      </c>
      <c r="Z6" s="149">
        <f t="shared" si="1"/>
        <v>0</v>
      </c>
      <c r="AA6" s="149">
        <f t="shared" si="1"/>
        <v>0</v>
      </c>
      <c r="AB6" s="149">
        <f t="shared" si="1"/>
        <v>0</v>
      </c>
      <c r="AC6" s="149">
        <f t="shared" si="1"/>
        <v>0</v>
      </c>
      <c r="AD6" s="149">
        <f t="shared" si="1"/>
        <v>0</v>
      </c>
      <c r="AE6" s="149">
        <f t="shared" si="1"/>
        <v>0</v>
      </c>
      <c r="AF6" s="149">
        <f t="shared" si="1"/>
        <v>0</v>
      </c>
      <c r="AG6" s="149">
        <f t="shared" si="1"/>
        <v>0</v>
      </c>
      <c r="AH6" s="149">
        <f t="shared" si="1"/>
        <v>0</v>
      </c>
      <c r="AI6" s="149">
        <f t="shared" si="1"/>
        <v>0</v>
      </c>
      <c r="AJ6" s="149">
        <f t="shared" si="1"/>
        <v>0</v>
      </c>
      <c r="AK6" s="149">
        <f t="shared" si="1"/>
        <v>0</v>
      </c>
      <c r="AL6" s="149">
        <f t="shared" si="1"/>
        <v>0</v>
      </c>
      <c r="AM6" s="149">
        <f t="shared" si="1"/>
        <v>0</v>
      </c>
      <c r="AN6" s="149">
        <f t="shared" si="1"/>
        <v>0</v>
      </c>
      <c r="AO6" s="149">
        <f t="shared" si="1"/>
        <v>0</v>
      </c>
      <c r="AP6" s="149">
        <f t="shared" si="1"/>
        <v>0</v>
      </c>
      <c r="AQ6" s="149">
        <f t="shared" ref="AQ6:BJ6" si="2">DSUM(ET,3,AQ4:AQ5)</f>
        <v>0</v>
      </c>
      <c r="AR6" s="149">
        <f t="shared" si="2"/>
        <v>0</v>
      </c>
      <c r="AS6" s="149">
        <f t="shared" si="2"/>
        <v>0</v>
      </c>
      <c r="AT6" s="149">
        <f t="shared" si="2"/>
        <v>0</v>
      </c>
      <c r="AU6" s="149">
        <f t="shared" si="2"/>
        <v>0</v>
      </c>
      <c r="AV6" s="149">
        <f t="shared" si="2"/>
        <v>0</v>
      </c>
      <c r="AW6" s="149">
        <f t="shared" si="2"/>
        <v>0</v>
      </c>
      <c r="AX6" s="149">
        <f t="shared" si="2"/>
        <v>0</v>
      </c>
      <c r="AY6" s="149">
        <f t="shared" si="2"/>
        <v>0</v>
      </c>
      <c r="AZ6" s="149">
        <f t="shared" si="2"/>
        <v>0</v>
      </c>
      <c r="BA6" s="149">
        <f t="shared" si="2"/>
        <v>0</v>
      </c>
      <c r="BB6" s="149">
        <f t="shared" si="2"/>
        <v>0</v>
      </c>
      <c r="BC6" s="149">
        <f t="shared" si="2"/>
        <v>0</v>
      </c>
      <c r="BD6" s="149">
        <f t="shared" si="2"/>
        <v>0</v>
      </c>
      <c r="BE6" s="149">
        <f t="shared" si="2"/>
        <v>0</v>
      </c>
      <c r="BF6" s="149">
        <f t="shared" si="2"/>
        <v>0</v>
      </c>
      <c r="BG6" s="149">
        <f t="shared" si="2"/>
        <v>0</v>
      </c>
      <c r="BH6" s="149">
        <f t="shared" si="2"/>
        <v>0</v>
      </c>
      <c r="BI6" s="149">
        <f t="shared" si="2"/>
        <v>0</v>
      </c>
      <c r="BJ6" s="154">
        <f t="shared" si="2"/>
        <v>0</v>
      </c>
      <c r="BK6" s="75"/>
      <c r="BL6" s="75"/>
      <c r="BM6" s="75"/>
      <c r="BN6" s="75"/>
      <c r="BO6" s="75"/>
      <c r="BP6" s="75"/>
      <c r="BQ6" s="75"/>
      <c r="BR6" s="75"/>
      <c r="BS6" s="75"/>
      <c r="BT6" s="75"/>
      <c r="BU6" s="75"/>
      <c r="BV6" s="75"/>
      <c r="BW6" s="75"/>
      <c r="BX6" s="75"/>
      <c r="BY6" s="75"/>
      <c r="BZ6" s="75"/>
      <c r="CA6" s="75"/>
      <c r="CB6" s="75"/>
      <c r="CC6" s="75"/>
      <c r="CD6" s="75"/>
      <c r="CE6" s="75"/>
    </row>
    <row r="7" spans="1:85" x14ac:dyDescent="0.2">
      <c r="A7" s="320"/>
      <c r="B7" s="72">
        <v>38355</v>
      </c>
      <c r="C7" s="1">
        <v>1</v>
      </c>
      <c r="D7" s="2"/>
      <c r="E7" s="171"/>
      <c r="F7" s="73">
        <f t="shared" si="0"/>
        <v>0</v>
      </c>
      <c r="G7" s="74" t="e">
        <f>'Meter Data'!F10</f>
        <v>#DIV/0!</v>
      </c>
      <c r="J7" s="22" t="s">
        <v>34</v>
      </c>
      <c r="K7" s="149">
        <f t="shared" ref="K7:AP7" si="3">DSUM(ET,4,K4:K5)</f>
        <v>0</v>
      </c>
      <c r="L7" s="149">
        <f t="shared" si="3"/>
        <v>0</v>
      </c>
      <c r="M7" s="149">
        <f t="shared" si="3"/>
        <v>0</v>
      </c>
      <c r="N7" s="149">
        <f t="shared" si="3"/>
        <v>0</v>
      </c>
      <c r="O7" s="149">
        <f t="shared" si="3"/>
        <v>0</v>
      </c>
      <c r="P7" s="149">
        <f t="shared" si="3"/>
        <v>0</v>
      </c>
      <c r="Q7" s="149">
        <f t="shared" si="3"/>
        <v>0</v>
      </c>
      <c r="R7" s="149">
        <f t="shared" si="3"/>
        <v>0</v>
      </c>
      <c r="S7" s="149">
        <f t="shared" si="3"/>
        <v>0</v>
      </c>
      <c r="T7" s="149">
        <f t="shared" si="3"/>
        <v>0</v>
      </c>
      <c r="U7" s="149">
        <f t="shared" si="3"/>
        <v>0</v>
      </c>
      <c r="V7" s="149">
        <f t="shared" si="3"/>
        <v>0</v>
      </c>
      <c r="W7" s="149">
        <f t="shared" si="3"/>
        <v>0</v>
      </c>
      <c r="X7" s="149">
        <f t="shared" si="3"/>
        <v>0</v>
      </c>
      <c r="Y7" s="149">
        <f t="shared" si="3"/>
        <v>0</v>
      </c>
      <c r="Z7" s="149">
        <f t="shared" si="3"/>
        <v>0</v>
      </c>
      <c r="AA7" s="149">
        <f t="shared" si="3"/>
        <v>0</v>
      </c>
      <c r="AB7" s="149">
        <f t="shared" si="3"/>
        <v>0</v>
      </c>
      <c r="AC7" s="149">
        <f t="shared" si="3"/>
        <v>0</v>
      </c>
      <c r="AD7" s="149">
        <f t="shared" si="3"/>
        <v>0</v>
      </c>
      <c r="AE7" s="149">
        <f t="shared" si="3"/>
        <v>0</v>
      </c>
      <c r="AF7" s="149">
        <f t="shared" si="3"/>
        <v>0</v>
      </c>
      <c r="AG7" s="149">
        <f t="shared" si="3"/>
        <v>0</v>
      </c>
      <c r="AH7" s="149">
        <f t="shared" si="3"/>
        <v>0</v>
      </c>
      <c r="AI7" s="149">
        <f t="shared" si="3"/>
        <v>0</v>
      </c>
      <c r="AJ7" s="149">
        <f t="shared" si="3"/>
        <v>0</v>
      </c>
      <c r="AK7" s="149">
        <f t="shared" si="3"/>
        <v>0</v>
      </c>
      <c r="AL7" s="149">
        <f t="shared" si="3"/>
        <v>0</v>
      </c>
      <c r="AM7" s="149">
        <f t="shared" si="3"/>
        <v>0</v>
      </c>
      <c r="AN7" s="149">
        <f t="shared" si="3"/>
        <v>0</v>
      </c>
      <c r="AO7" s="149">
        <f t="shared" si="3"/>
        <v>0</v>
      </c>
      <c r="AP7" s="149">
        <f t="shared" si="3"/>
        <v>0</v>
      </c>
      <c r="AQ7" s="149">
        <f t="shared" ref="AQ7:BJ7" si="4">DSUM(ET,4,AQ4:AQ5)</f>
        <v>0</v>
      </c>
      <c r="AR7" s="149">
        <f t="shared" si="4"/>
        <v>0</v>
      </c>
      <c r="AS7" s="149">
        <f t="shared" si="4"/>
        <v>0</v>
      </c>
      <c r="AT7" s="149">
        <f t="shared" si="4"/>
        <v>0</v>
      </c>
      <c r="AU7" s="149">
        <f t="shared" si="4"/>
        <v>0</v>
      </c>
      <c r="AV7" s="149">
        <f t="shared" si="4"/>
        <v>0</v>
      </c>
      <c r="AW7" s="149">
        <f t="shared" si="4"/>
        <v>0</v>
      </c>
      <c r="AX7" s="149">
        <f t="shared" si="4"/>
        <v>0</v>
      </c>
      <c r="AY7" s="149">
        <f t="shared" si="4"/>
        <v>0</v>
      </c>
      <c r="AZ7" s="149">
        <f t="shared" si="4"/>
        <v>0</v>
      </c>
      <c r="BA7" s="149">
        <f t="shared" si="4"/>
        <v>0</v>
      </c>
      <c r="BB7" s="149">
        <f t="shared" si="4"/>
        <v>0</v>
      </c>
      <c r="BC7" s="149">
        <f t="shared" si="4"/>
        <v>0</v>
      </c>
      <c r="BD7" s="149">
        <f t="shared" si="4"/>
        <v>0</v>
      </c>
      <c r="BE7" s="149">
        <f t="shared" si="4"/>
        <v>0</v>
      </c>
      <c r="BF7" s="149">
        <f t="shared" si="4"/>
        <v>0</v>
      </c>
      <c r="BG7" s="149">
        <f t="shared" si="4"/>
        <v>0</v>
      </c>
      <c r="BH7" s="149">
        <f t="shared" si="4"/>
        <v>0</v>
      </c>
      <c r="BI7" s="149">
        <f t="shared" si="4"/>
        <v>0</v>
      </c>
      <c r="BJ7" s="154">
        <f t="shared" si="4"/>
        <v>0</v>
      </c>
      <c r="BK7" s="75"/>
      <c r="BL7" s="75"/>
      <c r="BM7" s="75"/>
      <c r="BN7" s="75"/>
      <c r="BO7" s="75"/>
      <c r="BP7" s="75"/>
      <c r="BQ7" s="75"/>
      <c r="BR7" s="75"/>
      <c r="BS7" s="75"/>
      <c r="BT7" s="75"/>
      <c r="BU7" s="75"/>
      <c r="BV7" s="75"/>
      <c r="BW7" s="75"/>
      <c r="BX7" s="75"/>
      <c r="BY7" s="75"/>
      <c r="BZ7" s="75"/>
      <c r="CA7" s="75"/>
      <c r="CB7" s="75"/>
      <c r="CC7" s="75"/>
      <c r="CD7" s="75"/>
      <c r="CE7" s="75"/>
      <c r="CF7" s="75"/>
      <c r="CG7" s="75"/>
    </row>
    <row r="8" spans="1:85" x14ac:dyDescent="0.2">
      <c r="A8" s="320"/>
      <c r="B8" s="72">
        <v>38356</v>
      </c>
      <c r="C8" s="1">
        <v>1</v>
      </c>
      <c r="D8" s="171"/>
      <c r="E8" s="171"/>
      <c r="F8" s="73">
        <f t="shared" si="0"/>
        <v>0</v>
      </c>
      <c r="G8" s="74" t="e">
        <f>'Meter Data'!F11</f>
        <v>#DIV/0!</v>
      </c>
      <c r="J8" s="22"/>
      <c r="K8" s="149" t="s">
        <v>2</v>
      </c>
      <c r="L8" s="149" t="s">
        <v>2</v>
      </c>
      <c r="M8" s="149" t="s">
        <v>2</v>
      </c>
      <c r="N8" s="149" t="s">
        <v>2</v>
      </c>
      <c r="O8" s="149" t="s">
        <v>2</v>
      </c>
      <c r="P8" s="149" t="s">
        <v>2</v>
      </c>
      <c r="Q8" s="149" t="s">
        <v>2</v>
      </c>
      <c r="R8" s="149" t="s">
        <v>2</v>
      </c>
      <c r="S8" s="149" t="s">
        <v>2</v>
      </c>
      <c r="T8" s="149" t="s">
        <v>2</v>
      </c>
      <c r="U8" s="149" t="s">
        <v>2</v>
      </c>
      <c r="V8" s="149" t="s">
        <v>2</v>
      </c>
      <c r="W8" s="149" t="s">
        <v>2</v>
      </c>
      <c r="X8" s="149" t="s">
        <v>2</v>
      </c>
      <c r="Y8" s="149" t="s">
        <v>2</v>
      </c>
      <c r="Z8" s="149" t="s">
        <v>2</v>
      </c>
      <c r="AA8" s="149" t="s">
        <v>2</v>
      </c>
      <c r="AB8" s="149" t="s">
        <v>2</v>
      </c>
      <c r="AC8" s="149" t="s">
        <v>2</v>
      </c>
      <c r="AD8" s="149" t="s">
        <v>2</v>
      </c>
      <c r="AE8" s="149" t="s">
        <v>2</v>
      </c>
      <c r="AF8" s="149" t="s">
        <v>2</v>
      </c>
      <c r="AG8" s="149" t="s">
        <v>2</v>
      </c>
      <c r="AH8" s="149" t="s">
        <v>2</v>
      </c>
      <c r="AI8" s="149" t="s">
        <v>2</v>
      </c>
      <c r="AJ8" s="149" t="s">
        <v>2</v>
      </c>
      <c r="AK8" s="149" t="s">
        <v>2</v>
      </c>
      <c r="AL8" s="149" t="s">
        <v>2</v>
      </c>
      <c r="AM8" s="149" t="s">
        <v>2</v>
      </c>
      <c r="AN8" s="149" t="s">
        <v>2</v>
      </c>
      <c r="AO8" s="149" t="s">
        <v>2</v>
      </c>
      <c r="AP8" s="149" t="s">
        <v>2</v>
      </c>
      <c r="AQ8" s="149" t="s">
        <v>2</v>
      </c>
      <c r="AR8" s="149" t="s">
        <v>2</v>
      </c>
      <c r="AS8" s="149" t="s">
        <v>2</v>
      </c>
      <c r="AT8" s="149" t="s">
        <v>2</v>
      </c>
      <c r="AU8" s="149" t="s">
        <v>2</v>
      </c>
      <c r="AV8" s="149" t="s">
        <v>2</v>
      </c>
      <c r="AW8" s="149" t="s">
        <v>2</v>
      </c>
      <c r="AX8" s="149" t="s">
        <v>2</v>
      </c>
      <c r="AY8" s="149" t="s">
        <v>2</v>
      </c>
      <c r="AZ8" s="149" t="s">
        <v>2</v>
      </c>
      <c r="BA8" s="149" t="s">
        <v>2</v>
      </c>
      <c r="BB8" s="149" t="s">
        <v>2</v>
      </c>
      <c r="BC8" s="149" t="s">
        <v>2</v>
      </c>
      <c r="BD8" s="149" t="s">
        <v>2</v>
      </c>
      <c r="BE8" s="149" t="s">
        <v>2</v>
      </c>
      <c r="BF8" s="149" t="s">
        <v>2</v>
      </c>
      <c r="BG8" s="149" t="s">
        <v>2</v>
      </c>
      <c r="BH8" s="149" t="s">
        <v>2</v>
      </c>
      <c r="BI8" s="149" t="s">
        <v>2</v>
      </c>
      <c r="BJ8" s="154" t="s">
        <v>2</v>
      </c>
    </row>
    <row r="9" spans="1:85" x14ac:dyDescent="0.2">
      <c r="A9" s="320"/>
      <c r="B9" s="72">
        <v>38357</v>
      </c>
      <c r="C9" s="1">
        <v>1</v>
      </c>
      <c r="D9" s="171"/>
      <c r="E9" s="171"/>
      <c r="F9" s="73">
        <f t="shared" si="0"/>
        <v>0</v>
      </c>
      <c r="G9" s="74" t="e">
        <f>'Meter Data'!F12</f>
        <v>#DIV/0!</v>
      </c>
      <c r="J9" s="22"/>
      <c r="K9" s="149">
        <v>1</v>
      </c>
      <c r="L9" s="149">
        <v>2</v>
      </c>
      <c r="M9" s="149">
        <v>3</v>
      </c>
      <c r="N9" s="149">
        <v>4</v>
      </c>
      <c r="O9" s="149">
        <v>5</v>
      </c>
      <c r="P9" s="149">
        <v>6</v>
      </c>
      <c r="Q9" s="149">
        <v>7</v>
      </c>
      <c r="R9" s="149">
        <v>8</v>
      </c>
      <c r="S9" s="149">
        <v>9</v>
      </c>
      <c r="T9" s="149">
        <v>10</v>
      </c>
      <c r="U9" s="149">
        <v>11</v>
      </c>
      <c r="V9" s="149">
        <v>12</v>
      </c>
      <c r="W9" s="149">
        <v>13</v>
      </c>
      <c r="X9" s="149">
        <v>14</v>
      </c>
      <c r="Y9" s="149">
        <v>15</v>
      </c>
      <c r="Z9" s="149">
        <v>16</v>
      </c>
      <c r="AA9" s="149">
        <v>17</v>
      </c>
      <c r="AB9" s="149">
        <v>18</v>
      </c>
      <c r="AC9" s="149">
        <v>19</v>
      </c>
      <c r="AD9" s="149">
        <v>20</v>
      </c>
      <c r="AE9" s="149">
        <v>21</v>
      </c>
      <c r="AF9" s="149">
        <v>22</v>
      </c>
      <c r="AG9" s="149">
        <v>23</v>
      </c>
      <c r="AH9" s="149">
        <v>24</v>
      </c>
      <c r="AI9" s="149">
        <v>25</v>
      </c>
      <c r="AJ9" s="149">
        <v>26</v>
      </c>
      <c r="AK9" s="149">
        <v>27</v>
      </c>
      <c r="AL9" s="149">
        <v>28</v>
      </c>
      <c r="AM9" s="149">
        <v>29</v>
      </c>
      <c r="AN9" s="149">
        <v>30</v>
      </c>
      <c r="AO9" s="149">
        <v>31</v>
      </c>
      <c r="AP9" s="149">
        <v>32</v>
      </c>
      <c r="AQ9" s="149">
        <v>33</v>
      </c>
      <c r="AR9" s="149">
        <v>34</v>
      </c>
      <c r="AS9" s="149">
        <v>35</v>
      </c>
      <c r="AT9" s="149">
        <v>36</v>
      </c>
      <c r="AU9" s="149">
        <v>37</v>
      </c>
      <c r="AV9" s="149">
        <v>38</v>
      </c>
      <c r="AW9" s="149">
        <v>39</v>
      </c>
      <c r="AX9" s="149">
        <v>40</v>
      </c>
      <c r="AY9" s="149">
        <v>41</v>
      </c>
      <c r="AZ9" s="149">
        <v>42</v>
      </c>
      <c r="BA9" s="149">
        <v>43</v>
      </c>
      <c r="BB9" s="149">
        <v>44</v>
      </c>
      <c r="BC9" s="149">
        <v>45</v>
      </c>
      <c r="BD9" s="149">
        <v>46</v>
      </c>
      <c r="BE9" s="149">
        <v>47</v>
      </c>
      <c r="BF9" s="149">
        <v>48</v>
      </c>
      <c r="BG9" s="149">
        <v>49</v>
      </c>
      <c r="BH9" s="149">
        <v>50</v>
      </c>
      <c r="BI9" s="149">
        <v>51</v>
      </c>
      <c r="BJ9" s="154">
        <v>52</v>
      </c>
    </row>
    <row r="10" spans="1:85" ht="15.75" x14ac:dyDescent="0.3">
      <c r="A10" s="320"/>
      <c r="B10" s="72">
        <v>38358</v>
      </c>
      <c r="C10" s="1">
        <v>1</v>
      </c>
      <c r="D10" s="171"/>
      <c r="E10" s="171"/>
      <c r="F10" s="73">
        <f t="shared" si="0"/>
        <v>0</v>
      </c>
      <c r="G10" s="74" t="e">
        <f>'Meter Data'!F13</f>
        <v>#DIV/0!</v>
      </c>
      <c r="J10" s="22" t="s">
        <v>94</v>
      </c>
      <c r="K10" s="151">
        <f t="shared" ref="K10:AP10" si="5">DSUM(ET,5,K8:K9)</f>
        <v>0</v>
      </c>
      <c r="L10" s="151">
        <f t="shared" si="5"/>
        <v>0</v>
      </c>
      <c r="M10" s="151">
        <f t="shared" si="5"/>
        <v>0</v>
      </c>
      <c r="N10" s="151">
        <f t="shared" si="5"/>
        <v>0</v>
      </c>
      <c r="O10" s="151">
        <f t="shared" si="5"/>
        <v>0</v>
      </c>
      <c r="P10" s="151">
        <f t="shared" si="5"/>
        <v>0</v>
      </c>
      <c r="Q10" s="151">
        <f t="shared" si="5"/>
        <v>0</v>
      </c>
      <c r="R10" s="151">
        <f t="shared" si="5"/>
        <v>0</v>
      </c>
      <c r="S10" s="151">
        <f t="shared" si="5"/>
        <v>0</v>
      </c>
      <c r="T10" s="151">
        <f t="shared" si="5"/>
        <v>0</v>
      </c>
      <c r="U10" s="151">
        <f t="shared" si="5"/>
        <v>0</v>
      </c>
      <c r="V10" s="151">
        <f t="shared" si="5"/>
        <v>0</v>
      </c>
      <c r="W10" s="151">
        <f t="shared" si="5"/>
        <v>0</v>
      </c>
      <c r="X10" s="151">
        <f t="shared" si="5"/>
        <v>0</v>
      </c>
      <c r="Y10" s="151">
        <f t="shared" si="5"/>
        <v>0</v>
      </c>
      <c r="Z10" s="151">
        <f t="shared" si="5"/>
        <v>0</v>
      </c>
      <c r="AA10" s="151">
        <f t="shared" si="5"/>
        <v>0</v>
      </c>
      <c r="AB10" s="151">
        <f t="shared" si="5"/>
        <v>0</v>
      </c>
      <c r="AC10" s="151">
        <f t="shared" si="5"/>
        <v>0</v>
      </c>
      <c r="AD10" s="151">
        <f t="shared" si="5"/>
        <v>0</v>
      </c>
      <c r="AE10" s="151">
        <f t="shared" si="5"/>
        <v>0</v>
      </c>
      <c r="AF10" s="151">
        <f t="shared" si="5"/>
        <v>0</v>
      </c>
      <c r="AG10" s="151">
        <f t="shared" si="5"/>
        <v>0</v>
      </c>
      <c r="AH10" s="151">
        <f t="shared" si="5"/>
        <v>0</v>
      </c>
      <c r="AI10" s="151">
        <f t="shared" si="5"/>
        <v>0</v>
      </c>
      <c r="AJ10" s="151">
        <f t="shared" si="5"/>
        <v>0</v>
      </c>
      <c r="AK10" s="151">
        <f t="shared" si="5"/>
        <v>0</v>
      </c>
      <c r="AL10" s="151">
        <f t="shared" si="5"/>
        <v>0</v>
      </c>
      <c r="AM10" s="151">
        <f t="shared" si="5"/>
        <v>0</v>
      </c>
      <c r="AN10" s="151">
        <f t="shared" si="5"/>
        <v>0</v>
      </c>
      <c r="AO10" s="151">
        <f t="shared" si="5"/>
        <v>0</v>
      </c>
      <c r="AP10" s="151">
        <f t="shared" si="5"/>
        <v>0</v>
      </c>
      <c r="AQ10" s="151">
        <f t="shared" ref="AQ10:BJ10" si="6">DSUM(ET,5,AQ8:AQ9)</f>
        <v>0</v>
      </c>
      <c r="AR10" s="151">
        <f t="shared" si="6"/>
        <v>0</v>
      </c>
      <c r="AS10" s="151">
        <f t="shared" si="6"/>
        <v>0</v>
      </c>
      <c r="AT10" s="151">
        <f t="shared" si="6"/>
        <v>0</v>
      </c>
      <c r="AU10" s="151">
        <f t="shared" si="6"/>
        <v>0</v>
      </c>
      <c r="AV10" s="151">
        <f t="shared" si="6"/>
        <v>0</v>
      </c>
      <c r="AW10" s="151">
        <f t="shared" si="6"/>
        <v>0</v>
      </c>
      <c r="AX10" s="151">
        <f t="shared" si="6"/>
        <v>0</v>
      </c>
      <c r="AY10" s="151">
        <f t="shared" si="6"/>
        <v>0</v>
      </c>
      <c r="AZ10" s="151">
        <f t="shared" si="6"/>
        <v>0</v>
      </c>
      <c r="BA10" s="151">
        <f t="shared" si="6"/>
        <v>0</v>
      </c>
      <c r="BB10" s="151">
        <f t="shared" si="6"/>
        <v>0</v>
      </c>
      <c r="BC10" s="151">
        <f t="shared" si="6"/>
        <v>0</v>
      </c>
      <c r="BD10" s="151">
        <f t="shared" si="6"/>
        <v>0</v>
      </c>
      <c r="BE10" s="151">
        <f t="shared" si="6"/>
        <v>0</v>
      </c>
      <c r="BF10" s="151">
        <f t="shared" si="6"/>
        <v>0</v>
      </c>
      <c r="BG10" s="151">
        <f t="shared" si="6"/>
        <v>0</v>
      </c>
      <c r="BH10" s="151">
        <f t="shared" si="6"/>
        <v>0</v>
      </c>
      <c r="BI10" s="151">
        <f t="shared" si="6"/>
        <v>0</v>
      </c>
      <c r="BJ10" s="155">
        <f t="shared" si="6"/>
        <v>0</v>
      </c>
    </row>
    <row r="11" spans="1:85" x14ac:dyDescent="0.2">
      <c r="A11" s="320"/>
      <c r="B11" s="72">
        <v>38359</v>
      </c>
      <c r="C11" s="1">
        <v>1</v>
      </c>
      <c r="D11" s="171"/>
      <c r="E11" s="171"/>
      <c r="F11" s="73">
        <f t="shared" ref="F11:F74" si="7">IF(D11-(E11*0.67)&gt;0,(D11-(E11*0.67)),0)</f>
        <v>0</v>
      </c>
      <c r="G11" s="74" t="e">
        <f>'Meter Data'!F13</f>
        <v>#DIV/0!</v>
      </c>
      <c r="J11" s="159" t="s">
        <v>131</v>
      </c>
      <c r="K11" s="151" t="e">
        <f>K10*Design_Table!$J$8</f>
        <v>#VALUE!</v>
      </c>
      <c r="L11" s="151" t="e">
        <f>L10*Design_Table!$J$8</f>
        <v>#VALUE!</v>
      </c>
      <c r="M11" s="151" t="e">
        <f>M10*Design_Table!$J$8</f>
        <v>#VALUE!</v>
      </c>
      <c r="N11" s="151" t="e">
        <f>N10*Design_Table!$J$8</f>
        <v>#VALUE!</v>
      </c>
      <c r="O11" s="151" t="e">
        <f>O10*Design_Table!$J$8</f>
        <v>#VALUE!</v>
      </c>
      <c r="P11" s="151" t="e">
        <f>P10*Design_Table!$J$8</f>
        <v>#VALUE!</v>
      </c>
      <c r="Q11" s="151" t="e">
        <f>Q10*Design_Table!$J$8</f>
        <v>#VALUE!</v>
      </c>
      <c r="R11" s="151" t="e">
        <f>R10*Design_Table!$J$8</f>
        <v>#VALUE!</v>
      </c>
      <c r="S11" s="151" t="e">
        <f>S10*Design_Table!$J$8</f>
        <v>#VALUE!</v>
      </c>
      <c r="T11" s="151" t="e">
        <f>T10*Design_Table!$J$8</f>
        <v>#VALUE!</v>
      </c>
      <c r="U11" s="151" t="e">
        <f>U10*Design_Table!$J$8</f>
        <v>#VALUE!</v>
      </c>
      <c r="V11" s="151" t="e">
        <f>V10*Design_Table!$J$8</f>
        <v>#VALUE!</v>
      </c>
      <c r="W11" s="151" t="e">
        <f>W10*Design_Table!$J$8</f>
        <v>#VALUE!</v>
      </c>
      <c r="X11" s="151" t="e">
        <f>X10*Design_Table!$J$8</f>
        <v>#VALUE!</v>
      </c>
      <c r="Y11" s="151" t="e">
        <f>Y10*Design_Table!$J$8</f>
        <v>#VALUE!</v>
      </c>
      <c r="Z11" s="151" t="e">
        <f>Z10*Design_Table!$J$8</f>
        <v>#VALUE!</v>
      </c>
      <c r="AA11" s="151" t="e">
        <f>AA10*Design_Table!$J$8</f>
        <v>#VALUE!</v>
      </c>
      <c r="AB11" s="151" t="e">
        <f>AB10*Design_Table!$J$8</f>
        <v>#VALUE!</v>
      </c>
      <c r="AC11" s="151" t="e">
        <f>AC10*Design_Table!$J$8</f>
        <v>#VALUE!</v>
      </c>
      <c r="AD11" s="151" t="e">
        <f>AD10*Design_Table!$J$8</f>
        <v>#VALUE!</v>
      </c>
      <c r="AE11" s="151" t="e">
        <f>AE10*Design_Table!$J$8</f>
        <v>#VALUE!</v>
      </c>
      <c r="AF11" s="151" t="e">
        <f>AF10*Design_Table!$J$8</f>
        <v>#VALUE!</v>
      </c>
      <c r="AG11" s="151" t="e">
        <f>AG10*Design_Table!$J$8</f>
        <v>#VALUE!</v>
      </c>
      <c r="AH11" s="151" t="e">
        <f>AH10*Design_Table!$J$8</f>
        <v>#VALUE!</v>
      </c>
      <c r="AI11" s="151" t="e">
        <f>AI10*Design_Table!$J$8</f>
        <v>#VALUE!</v>
      </c>
      <c r="AJ11" s="151" t="e">
        <f>AJ10*Design_Table!$J$8</f>
        <v>#VALUE!</v>
      </c>
      <c r="AK11" s="151" t="e">
        <f>AK10*Design_Table!$J$8</f>
        <v>#VALUE!</v>
      </c>
      <c r="AL11" s="151" t="e">
        <f>AL10*Design_Table!$J$8</f>
        <v>#VALUE!</v>
      </c>
      <c r="AM11" s="151" t="e">
        <f>AM10*Design_Table!$J$8</f>
        <v>#VALUE!</v>
      </c>
      <c r="AN11" s="151" t="e">
        <f>AN10*Design_Table!$J$8</f>
        <v>#VALUE!</v>
      </c>
      <c r="AO11" s="151" t="e">
        <f>AO10*Design_Table!$J$8</f>
        <v>#VALUE!</v>
      </c>
      <c r="AP11" s="151" t="e">
        <f>AP10*Design_Table!$J$8</f>
        <v>#VALUE!</v>
      </c>
      <c r="AQ11" s="151" t="e">
        <f>AQ10*Design_Table!$J$8</f>
        <v>#VALUE!</v>
      </c>
      <c r="AR11" s="151" t="e">
        <f>AR10*Design_Table!$J$8</f>
        <v>#VALUE!</v>
      </c>
      <c r="AS11" s="151" t="e">
        <f>AS10*Design_Table!$J$8</f>
        <v>#VALUE!</v>
      </c>
      <c r="AT11" s="151" t="e">
        <f>AT10*Design_Table!$J$8</f>
        <v>#VALUE!</v>
      </c>
      <c r="AU11" s="151" t="e">
        <f>AU10*Design_Table!$J$8</f>
        <v>#VALUE!</v>
      </c>
      <c r="AV11" s="151" t="e">
        <f>AV10*Design_Table!$J$8</f>
        <v>#VALUE!</v>
      </c>
      <c r="AW11" s="151" t="e">
        <f>AW10*Design_Table!$J$8</f>
        <v>#VALUE!</v>
      </c>
      <c r="AX11" s="151" t="e">
        <f>AX10*Design_Table!$J$8</f>
        <v>#VALUE!</v>
      </c>
      <c r="AY11" s="151" t="e">
        <f>AY10*Design_Table!$J$8</f>
        <v>#VALUE!</v>
      </c>
      <c r="AZ11" s="151" t="e">
        <f>AZ10*Design_Table!$J$8</f>
        <v>#VALUE!</v>
      </c>
      <c r="BA11" s="151" t="e">
        <f>BA10*Design_Table!$J$8</f>
        <v>#VALUE!</v>
      </c>
      <c r="BB11" s="151" t="e">
        <f>BB10*Design_Table!$J$8</f>
        <v>#VALUE!</v>
      </c>
      <c r="BC11" s="151" t="e">
        <f>BC10*Design_Table!$J$8</f>
        <v>#VALUE!</v>
      </c>
      <c r="BD11" s="151" t="e">
        <f>BD10*Design_Table!$J$8</f>
        <v>#VALUE!</v>
      </c>
      <c r="BE11" s="151" t="e">
        <f>BE10*Design_Table!$J$8</f>
        <v>#VALUE!</v>
      </c>
      <c r="BF11" s="151" t="e">
        <f>BF10*Design_Table!$J$8</f>
        <v>#VALUE!</v>
      </c>
      <c r="BG11" s="151" t="e">
        <f>BG10*Design_Table!$J$8</f>
        <v>#VALUE!</v>
      </c>
      <c r="BH11" s="151" t="e">
        <f>BH10*Design_Table!$J$8</f>
        <v>#VALUE!</v>
      </c>
      <c r="BI11" s="151" t="e">
        <f>BI10*Design_Table!$J$8</f>
        <v>#VALUE!</v>
      </c>
      <c r="BJ11" s="155" t="e">
        <f>BJ10*Design_Table!$J$8</f>
        <v>#VALUE!</v>
      </c>
    </row>
    <row r="12" spans="1:85" x14ac:dyDescent="0.2">
      <c r="A12" s="320"/>
      <c r="B12" s="72">
        <v>38360</v>
      </c>
      <c r="C12" s="1">
        <v>2</v>
      </c>
      <c r="D12" s="171"/>
      <c r="E12" s="171"/>
      <c r="F12" s="73">
        <f t="shared" si="7"/>
        <v>0</v>
      </c>
      <c r="G12" s="74" t="e">
        <f>'Meter Data'!F14</f>
        <v>#DIV/0!</v>
      </c>
      <c r="J12" s="22"/>
      <c r="K12" s="149" t="s">
        <v>2</v>
      </c>
      <c r="L12" s="149" t="s">
        <v>2</v>
      </c>
      <c r="M12" s="149" t="s">
        <v>2</v>
      </c>
      <c r="N12" s="149" t="s">
        <v>2</v>
      </c>
      <c r="O12" s="149" t="s">
        <v>2</v>
      </c>
      <c r="P12" s="149" t="s">
        <v>2</v>
      </c>
      <c r="Q12" s="149" t="s">
        <v>2</v>
      </c>
      <c r="R12" s="149" t="s">
        <v>2</v>
      </c>
      <c r="S12" s="149" t="s">
        <v>2</v>
      </c>
      <c r="T12" s="149" t="s">
        <v>2</v>
      </c>
      <c r="U12" s="149" t="s">
        <v>2</v>
      </c>
      <c r="V12" s="149" t="s">
        <v>2</v>
      </c>
      <c r="W12" s="149" t="s">
        <v>2</v>
      </c>
      <c r="X12" s="149" t="s">
        <v>2</v>
      </c>
      <c r="Y12" s="149" t="s">
        <v>2</v>
      </c>
      <c r="Z12" s="149" t="s">
        <v>2</v>
      </c>
      <c r="AA12" s="149" t="s">
        <v>2</v>
      </c>
      <c r="AB12" s="149" t="s">
        <v>2</v>
      </c>
      <c r="AC12" s="149" t="s">
        <v>2</v>
      </c>
      <c r="AD12" s="149" t="s">
        <v>2</v>
      </c>
      <c r="AE12" s="149" t="s">
        <v>2</v>
      </c>
      <c r="AF12" s="149" t="s">
        <v>2</v>
      </c>
      <c r="AG12" s="149" t="s">
        <v>2</v>
      </c>
      <c r="AH12" s="149" t="s">
        <v>2</v>
      </c>
      <c r="AI12" s="149" t="s">
        <v>2</v>
      </c>
      <c r="AJ12" s="149" t="s">
        <v>2</v>
      </c>
      <c r="AK12" s="149" t="s">
        <v>2</v>
      </c>
      <c r="AL12" s="149" t="s">
        <v>2</v>
      </c>
      <c r="AM12" s="149" t="s">
        <v>2</v>
      </c>
      <c r="AN12" s="149" t="s">
        <v>2</v>
      </c>
      <c r="AO12" s="149" t="s">
        <v>2</v>
      </c>
      <c r="AP12" s="149" t="s">
        <v>2</v>
      </c>
      <c r="AQ12" s="149" t="s">
        <v>2</v>
      </c>
      <c r="AR12" s="149" t="s">
        <v>2</v>
      </c>
      <c r="AS12" s="149" t="s">
        <v>2</v>
      </c>
      <c r="AT12" s="149" t="s">
        <v>2</v>
      </c>
      <c r="AU12" s="149" t="s">
        <v>2</v>
      </c>
      <c r="AV12" s="149" t="s">
        <v>2</v>
      </c>
      <c r="AW12" s="149" t="s">
        <v>2</v>
      </c>
      <c r="AX12" s="149" t="s">
        <v>2</v>
      </c>
      <c r="AY12" s="149" t="s">
        <v>2</v>
      </c>
      <c r="AZ12" s="149" t="s">
        <v>2</v>
      </c>
      <c r="BA12" s="149" t="s">
        <v>2</v>
      </c>
      <c r="BB12" s="149" t="s">
        <v>2</v>
      </c>
      <c r="BC12" s="149" t="s">
        <v>2</v>
      </c>
      <c r="BD12" s="149" t="s">
        <v>2</v>
      </c>
      <c r="BE12" s="149" t="s">
        <v>2</v>
      </c>
      <c r="BF12" s="149" t="s">
        <v>2</v>
      </c>
      <c r="BG12" s="149" t="s">
        <v>2</v>
      </c>
      <c r="BH12" s="149" t="s">
        <v>2</v>
      </c>
      <c r="BI12" s="149" t="s">
        <v>2</v>
      </c>
      <c r="BJ12" s="154" t="s">
        <v>2</v>
      </c>
    </row>
    <row r="13" spans="1:85" x14ac:dyDescent="0.2">
      <c r="A13" s="320"/>
      <c r="B13" s="72">
        <v>38361</v>
      </c>
      <c r="C13" s="1">
        <v>2</v>
      </c>
      <c r="D13" s="171"/>
      <c r="E13" s="171"/>
      <c r="F13" s="73">
        <f t="shared" si="7"/>
        <v>0</v>
      </c>
      <c r="G13" s="74" t="e">
        <f>'Meter Data'!F15</f>
        <v>#DIV/0!</v>
      </c>
      <c r="J13" s="22"/>
      <c r="K13" s="149">
        <v>1</v>
      </c>
      <c r="L13" s="149">
        <v>2</v>
      </c>
      <c r="M13" s="149">
        <v>3</v>
      </c>
      <c r="N13" s="149">
        <v>4</v>
      </c>
      <c r="O13" s="149">
        <v>5</v>
      </c>
      <c r="P13" s="149">
        <v>6</v>
      </c>
      <c r="Q13" s="149">
        <v>7</v>
      </c>
      <c r="R13" s="149">
        <v>8</v>
      </c>
      <c r="S13" s="149">
        <v>9</v>
      </c>
      <c r="T13" s="149">
        <v>10</v>
      </c>
      <c r="U13" s="149">
        <v>11</v>
      </c>
      <c r="V13" s="149">
        <v>12</v>
      </c>
      <c r="W13" s="149">
        <v>13</v>
      </c>
      <c r="X13" s="149">
        <v>14</v>
      </c>
      <c r="Y13" s="149">
        <v>15</v>
      </c>
      <c r="Z13" s="149">
        <v>16</v>
      </c>
      <c r="AA13" s="149">
        <v>17</v>
      </c>
      <c r="AB13" s="149">
        <v>18</v>
      </c>
      <c r="AC13" s="149">
        <v>19</v>
      </c>
      <c r="AD13" s="149">
        <v>20</v>
      </c>
      <c r="AE13" s="149">
        <v>21</v>
      </c>
      <c r="AF13" s="149">
        <v>22</v>
      </c>
      <c r="AG13" s="149">
        <v>23</v>
      </c>
      <c r="AH13" s="149">
        <v>24</v>
      </c>
      <c r="AI13" s="149">
        <v>25</v>
      </c>
      <c r="AJ13" s="149">
        <v>26</v>
      </c>
      <c r="AK13" s="149">
        <v>27</v>
      </c>
      <c r="AL13" s="149">
        <v>28</v>
      </c>
      <c r="AM13" s="149">
        <v>29</v>
      </c>
      <c r="AN13" s="149">
        <v>30</v>
      </c>
      <c r="AO13" s="149">
        <v>31</v>
      </c>
      <c r="AP13" s="149">
        <v>32</v>
      </c>
      <c r="AQ13" s="149">
        <v>33</v>
      </c>
      <c r="AR13" s="149">
        <v>34</v>
      </c>
      <c r="AS13" s="149">
        <v>35</v>
      </c>
      <c r="AT13" s="149">
        <v>36</v>
      </c>
      <c r="AU13" s="149">
        <v>37</v>
      </c>
      <c r="AV13" s="149">
        <v>38</v>
      </c>
      <c r="AW13" s="149">
        <v>39</v>
      </c>
      <c r="AX13" s="149">
        <v>40</v>
      </c>
      <c r="AY13" s="149">
        <v>41</v>
      </c>
      <c r="AZ13" s="149">
        <v>42</v>
      </c>
      <c r="BA13" s="149">
        <v>43</v>
      </c>
      <c r="BB13" s="149">
        <v>44</v>
      </c>
      <c r="BC13" s="149">
        <v>45</v>
      </c>
      <c r="BD13" s="149">
        <v>46</v>
      </c>
      <c r="BE13" s="149">
        <v>47</v>
      </c>
      <c r="BF13" s="149">
        <v>48</v>
      </c>
      <c r="BG13" s="149">
        <v>49</v>
      </c>
      <c r="BH13" s="149">
        <v>50</v>
      </c>
      <c r="BI13" s="149">
        <v>51</v>
      </c>
      <c r="BJ13" s="154">
        <v>52</v>
      </c>
    </row>
    <row r="14" spans="1:85" x14ac:dyDescent="0.2">
      <c r="A14" s="320"/>
      <c r="B14" s="72">
        <v>38362</v>
      </c>
      <c r="C14" s="1">
        <v>2</v>
      </c>
      <c r="D14" s="171"/>
      <c r="E14" s="171"/>
      <c r="F14" s="73">
        <f t="shared" si="7"/>
        <v>0</v>
      </c>
      <c r="G14" s="74" t="e">
        <f>'Meter Data'!F16</f>
        <v>#DIV/0!</v>
      </c>
      <c r="J14" s="158" t="s">
        <v>133</v>
      </c>
      <c r="K14" s="151" t="e">
        <f t="shared" ref="K14:AP14" si="8">DSUM(ET,6,K12:K13)</f>
        <v>#DIV/0!</v>
      </c>
      <c r="L14" s="151" t="e">
        <f t="shared" si="8"/>
        <v>#DIV/0!</v>
      </c>
      <c r="M14" s="151" t="e">
        <f t="shared" si="8"/>
        <v>#DIV/0!</v>
      </c>
      <c r="N14" s="151" t="e">
        <f t="shared" si="8"/>
        <v>#DIV/0!</v>
      </c>
      <c r="O14" s="151" t="e">
        <f t="shared" si="8"/>
        <v>#DIV/0!</v>
      </c>
      <c r="P14" s="151" t="e">
        <f t="shared" si="8"/>
        <v>#DIV/0!</v>
      </c>
      <c r="Q14" s="151" t="e">
        <f t="shared" si="8"/>
        <v>#DIV/0!</v>
      </c>
      <c r="R14" s="151" t="e">
        <f t="shared" si="8"/>
        <v>#DIV/0!</v>
      </c>
      <c r="S14" s="151" t="e">
        <f t="shared" si="8"/>
        <v>#DIV/0!</v>
      </c>
      <c r="T14" s="151" t="e">
        <f t="shared" si="8"/>
        <v>#DIV/0!</v>
      </c>
      <c r="U14" s="151" t="e">
        <f t="shared" si="8"/>
        <v>#DIV/0!</v>
      </c>
      <c r="V14" s="151" t="e">
        <f t="shared" si="8"/>
        <v>#DIV/0!</v>
      </c>
      <c r="W14" s="151" t="e">
        <f t="shared" si="8"/>
        <v>#DIV/0!</v>
      </c>
      <c r="X14" s="151" t="e">
        <f t="shared" si="8"/>
        <v>#DIV/0!</v>
      </c>
      <c r="Y14" s="151" t="e">
        <f t="shared" si="8"/>
        <v>#DIV/0!</v>
      </c>
      <c r="Z14" s="151" t="e">
        <f t="shared" si="8"/>
        <v>#DIV/0!</v>
      </c>
      <c r="AA14" s="151" t="e">
        <f t="shared" si="8"/>
        <v>#DIV/0!</v>
      </c>
      <c r="AB14" s="151" t="e">
        <f t="shared" si="8"/>
        <v>#DIV/0!</v>
      </c>
      <c r="AC14" s="151" t="e">
        <f t="shared" si="8"/>
        <v>#DIV/0!</v>
      </c>
      <c r="AD14" s="151" t="e">
        <f t="shared" si="8"/>
        <v>#DIV/0!</v>
      </c>
      <c r="AE14" s="151" t="e">
        <f t="shared" si="8"/>
        <v>#DIV/0!</v>
      </c>
      <c r="AF14" s="151" t="e">
        <f t="shared" si="8"/>
        <v>#DIV/0!</v>
      </c>
      <c r="AG14" s="151" t="e">
        <f t="shared" si="8"/>
        <v>#DIV/0!</v>
      </c>
      <c r="AH14" s="151" t="e">
        <f t="shared" si="8"/>
        <v>#DIV/0!</v>
      </c>
      <c r="AI14" s="151" t="e">
        <f t="shared" si="8"/>
        <v>#DIV/0!</v>
      </c>
      <c r="AJ14" s="151" t="e">
        <f t="shared" si="8"/>
        <v>#DIV/0!</v>
      </c>
      <c r="AK14" s="151" t="e">
        <f t="shared" si="8"/>
        <v>#DIV/0!</v>
      </c>
      <c r="AL14" s="151" t="e">
        <f t="shared" si="8"/>
        <v>#DIV/0!</v>
      </c>
      <c r="AM14" s="151" t="e">
        <f t="shared" si="8"/>
        <v>#DIV/0!</v>
      </c>
      <c r="AN14" s="151" t="e">
        <f t="shared" si="8"/>
        <v>#DIV/0!</v>
      </c>
      <c r="AO14" s="151" t="e">
        <f t="shared" si="8"/>
        <v>#DIV/0!</v>
      </c>
      <c r="AP14" s="151" t="e">
        <f t="shared" si="8"/>
        <v>#DIV/0!</v>
      </c>
      <c r="AQ14" s="151" t="e">
        <f t="shared" ref="AQ14:BJ14" si="9">DSUM(ET,6,AQ12:AQ13)</f>
        <v>#DIV/0!</v>
      </c>
      <c r="AR14" s="151" t="e">
        <f t="shared" si="9"/>
        <v>#DIV/0!</v>
      </c>
      <c r="AS14" s="151" t="e">
        <f t="shared" si="9"/>
        <v>#DIV/0!</v>
      </c>
      <c r="AT14" s="151" t="e">
        <f t="shared" si="9"/>
        <v>#DIV/0!</v>
      </c>
      <c r="AU14" s="151" t="e">
        <f t="shared" si="9"/>
        <v>#DIV/0!</v>
      </c>
      <c r="AV14" s="151" t="e">
        <f t="shared" si="9"/>
        <v>#DIV/0!</v>
      </c>
      <c r="AW14" s="151" t="e">
        <f t="shared" si="9"/>
        <v>#DIV/0!</v>
      </c>
      <c r="AX14" s="151" t="e">
        <f t="shared" si="9"/>
        <v>#DIV/0!</v>
      </c>
      <c r="AY14" s="151" t="e">
        <f t="shared" si="9"/>
        <v>#DIV/0!</v>
      </c>
      <c r="AZ14" s="151" t="e">
        <f t="shared" si="9"/>
        <v>#DIV/0!</v>
      </c>
      <c r="BA14" s="151" t="e">
        <f t="shared" si="9"/>
        <v>#DIV/0!</v>
      </c>
      <c r="BB14" s="151" t="e">
        <f t="shared" si="9"/>
        <v>#DIV/0!</v>
      </c>
      <c r="BC14" s="151" t="e">
        <f t="shared" si="9"/>
        <v>#DIV/0!</v>
      </c>
      <c r="BD14" s="151" t="e">
        <f t="shared" si="9"/>
        <v>#DIV/0!</v>
      </c>
      <c r="BE14" s="151" t="e">
        <f t="shared" si="9"/>
        <v>#DIV/0!</v>
      </c>
      <c r="BF14" s="151" t="e">
        <f t="shared" si="9"/>
        <v>#DIV/0!</v>
      </c>
      <c r="BG14" s="151" t="e">
        <f t="shared" si="9"/>
        <v>#DIV/0!</v>
      </c>
      <c r="BH14" s="151" t="e">
        <f t="shared" si="9"/>
        <v>#DIV/0!</v>
      </c>
      <c r="BI14" s="151" t="e">
        <f t="shared" si="9"/>
        <v>#DIV/0!</v>
      </c>
      <c r="BJ14" s="155" t="e">
        <f t="shared" si="9"/>
        <v>#DIV/0!</v>
      </c>
    </row>
    <row r="15" spans="1:85" ht="13.5" thickBot="1" x14ac:dyDescent="0.25">
      <c r="A15" s="320"/>
      <c r="B15" s="72">
        <v>38363</v>
      </c>
      <c r="C15" s="1">
        <v>2</v>
      </c>
      <c r="D15" s="171"/>
      <c r="E15" s="171"/>
      <c r="F15" s="73">
        <f t="shared" si="7"/>
        <v>0</v>
      </c>
      <c r="G15" s="74" t="e">
        <f>'Meter Data'!F17</f>
        <v>#DIV/0!</v>
      </c>
      <c r="J15" s="160" t="s">
        <v>132</v>
      </c>
      <c r="K15" s="156">
        <f>0.95*K6</f>
        <v>0</v>
      </c>
      <c r="L15" s="156">
        <f t="shared" ref="L15:BJ15" si="10">0.95*L6</f>
        <v>0</v>
      </c>
      <c r="M15" s="156">
        <f t="shared" si="10"/>
        <v>0</v>
      </c>
      <c r="N15" s="156">
        <f t="shared" si="10"/>
        <v>0</v>
      </c>
      <c r="O15" s="156">
        <f t="shared" si="10"/>
        <v>0</v>
      </c>
      <c r="P15" s="156">
        <f t="shared" si="10"/>
        <v>0</v>
      </c>
      <c r="Q15" s="156">
        <f t="shared" si="10"/>
        <v>0</v>
      </c>
      <c r="R15" s="156">
        <f t="shared" si="10"/>
        <v>0</v>
      </c>
      <c r="S15" s="156">
        <f t="shared" si="10"/>
        <v>0</v>
      </c>
      <c r="T15" s="156">
        <f t="shared" si="10"/>
        <v>0</v>
      </c>
      <c r="U15" s="156">
        <f t="shared" si="10"/>
        <v>0</v>
      </c>
      <c r="V15" s="156">
        <f t="shared" si="10"/>
        <v>0</v>
      </c>
      <c r="W15" s="156">
        <f t="shared" si="10"/>
        <v>0</v>
      </c>
      <c r="X15" s="156">
        <f t="shared" si="10"/>
        <v>0</v>
      </c>
      <c r="Y15" s="156">
        <f t="shared" si="10"/>
        <v>0</v>
      </c>
      <c r="Z15" s="156">
        <f t="shared" si="10"/>
        <v>0</v>
      </c>
      <c r="AA15" s="156">
        <f t="shared" si="10"/>
        <v>0</v>
      </c>
      <c r="AB15" s="156">
        <f t="shared" si="10"/>
        <v>0</v>
      </c>
      <c r="AC15" s="156">
        <f t="shared" si="10"/>
        <v>0</v>
      </c>
      <c r="AD15" s="156">
        <f t="shared" si="10"/>
        <v>0</v>
      </c>
      <c r="AE15" s="156">
        <f t="shared" si="10"/>
        <v>0</v>
      </c>
      <c r="AF15" s="156">
        <f t="shared" si="10"/>
        <v>0</v>
      </c>
      <c r="AG15" s="156">
        <f t="shared" si="10"/>
        <v>0</v>
      </c>
      <c r="AH15" s="156">
        <f t="shared" si="10"/>
        <v>0</v>
      </c>
      <c r="AI15" s="156">
        <f t="shared" si="10"/>
        <v>0</v>
      </c>
      <c r="AJ15" s="156">
        <f t="shared" si="10"/>
        <v>0</v>
      </c>
      <c r="AK15" s="156">
        <f t="shared" si="10"/>
        <v>0</v>
      </c>
      <c r="AL15" s="156">
        <f t="shared" si="10"/>
        <v>0</v>
      </c>
      <c r="AM15" s="156">
        <f t="shared" si="10"/>
        <v>0</v>
      </c>
      <c r="AN15" s="156">
        <f t="shared" si="10"/>
        <v>0</v>
      </c>
      <c r="AO15" s="156">
        <f t="shared" si="10"/>
        <v>0</v>
      </c>
      <c r="AP15" s="156">
        <f t="shared" si="10"/>
        <v>0</v>
      </c>
      <c r="AQ15" s="156">
        <f t="shared" si="10"/>
        <v>0</v>
      </c>
      <c r="AR15" s="156">
        <f t="shared" si="10"/>
        <v>0</v>
      </c>
      <c r="AS15" s="156">
        <f t="shared" si="10"/>
        <v>0</v>
      </c>
      <c r="AT15" s="156">
        <f t="shared" si="10"/>
        <v>0</v>
      </c>
      <c r="AU15" s="156">
        <f t="shared" si="10"/>
        <v>0</v>
      </c>
      <c r="AV15" s="156">
        <f t="shared" si="10"/>
        <v>0</v>
      </c>
      <c r="AW15" s="156">
        <f t="shared" si="10"/>
        <v>0</v>
      </c>
      <c r="AX15" s="156">
        <f t="shared" si="10"/>
        <v>0</v>
      </c>
      <c r="AY15" s="156">
        <f t="shared" si="10"/>
        <v>0</v>
      </c>
      <c r="AZ15" s="156">
        <f t="shared" si="10"/>
        <v>0</v>
      </c>
      <c r="BA15" s="156">
        <f t="shared" si="10"/>
        <v>0</v>
      </c>
      <c r="BB15" s="156">
        <f t="shared" si="10"/>
        <v>0</v>
      </c>
      <c r="BC15" s="156">
        <f t="shared" si="10"/>
        <v>0</v>
      </c>
      <c r="BD15" s="156">
        <f t="shared" si="10"/>
        <v>0</v>
      </c>
      <c r="BE15" s="156">
        <f t="shared" si="10"/>
        <v>0</v>
      </c>
      <c r="BF15" s="156">
        <f t="shared" si="10"/>
        <v>0</v>
      </c>
      <c r="BG15" s="156">
        <f t="shared" si="10"/>
        <v>0</v>
      </c>
      <c r="BH15" s="156">
        <f t="shared" si="10"/>
        <v>0</v>
      </c>
      <c r="BI15" s="156">
        <f t="shared" si="10"/>
        <v>0</v>
      </c>
      <c r="BJ15" s="157">
        <f t="shared" si="10"/>
        <v>0</v>
      </c>
    </row>
    <row r="16" spans="1:85" x14ac:dyDescent="0.2">
      <c r="A16" s="320"/>
      <c r="B16" s="72">
        <v>38364</v>
      </c>
      <c r="C16" s="1">
        <v>2</v>
      </c>
      <c r="D16" s="171"/>
      <c r="E16" s="171"/>
      <c r="F16" s="73">
        <f t="shared" si="7"/>
        <v>0</v>
      </c>
      <c r="G16" s="74" t="e">
        <f>'Meter Data'!F18</f>
        <v>#DIV/0!</v>
      </c>
    </row>
    <row r="17" spans="1:62" ht="15.75" x14ac:dyDescent="0.3">
      <c r="A17" s="320"/>
      <c r="B17" s="72">
        <v>38365</v>
      </c>
      <c r="C17" s="1">
        <v>2</v>
      </c>
      <c r="D17" s="171"/>
      <c r="E17" s="171"/>
      <c r="F17" s="73">
        <f t="shared" si="7"/>
        <v>0</v>
      </c>
      <c r="G17" s="74" t="e">
        <f>'Meter Data'!F19</f>
        <v>#DIV/0!</v>
      </c>
      <c r="I17" t="s">
        <v>95</v>
      </c>
    </row>
    <row r="18" spans="1:62" x14ac:dyDescent="0.2">
      <c r="A18" s="320"/>
      <c r="B18" s="72">
        <v>38366</v>
      </c>
      <c r="C18" s="1">
        <v>2</v>
      </c>
      <c r="D18" s="171"/>
      <c r="E18" s="171"/>
      <c r="F18" s="73">
        <f t="shared" si="7"/>
        <v>0</v>
      </c>
      <c r="G18" s="74" t="e">
        <f>'Meter Data'!F20</f>
        <v>#DIV/0!</v>
      </c>
    </row>
    <row r="19" spans="1:62" ht="13.5" thickBot="1" x14ac:dyDescent="0.25">
      <c r="A19" s="320"/>
      <c r="B19" s="72">
        <v>38367</v>
      </c>
      <c r="C19" s="1">
        <v>3</v>
      </c>
      <c r="D19" s="171"/>
      <c r="E19" s="171"/>
      <c r="F19" s="73">
        <f t="shared" si="7"/>
        <v>0</v>
      </c>
      <c r="G19" s="74" t="e">
        <f>'Meter Data'!F21</f>
        <v>#DIV/0!</v>
      </c>
    </row>
    <row r="20" spans="1:62" ht="13.5" thickBot="1" x14ac:dyDescent="0.25">
      <c r="A20" s="320"/>
      <c r="B20" s="72">
        <v>38368</v>
      </c>
      <c r="C20" s="1">
        <v>3</v>
      </c>
      <c r="D20" s="171"/>
      <c r="E20" s="171"/>
      <c r="F20" s="73">
        <f t="shared" si="7"/>
        <v>0</v>
      </c>
      <c r="G20" s="74" t="e">
        <f>'Meter Data'!F22</f>
        <v>#DIV/0!</v>
      </c>
      <c r="J20" s="162" t="s">
        <v>136</v>
      </c>
      <c r="K20" s="163"/>
      <c r="L20" s="164"/>
      <c r="M20" t="s">
        <v>82</v>
      </c>
    </row>
    <row r="21" spans="1:62" x14ac:dyDescent="0.2">
      <c r="A21" s="320"/>
      <c r="B21" s="72">
        <v>38369</v>
      </c>
      <c r="C21" s="1">
        <v>3</v>
      </c>
      <c r="D21" s="171"/>
      <c r="E21" s="171"/>
      <c r="F21" s="73">
        <f t="shared" si="7"/>
        <v>0</v>
      </c>
      <c r="G21" s="74" t="e">
        <f>'Meter Data'!F23</f>
        <v>#DIV/0!</v>
      </c>
      <c r="J21" s="165"/>
      <c r="K21" s="152" t="s">
        <v>2</v>
      </c>
      <c r="L21" s="152" t="s">
        <v>2</v>
      </c>
      <c r="M21" s="152" t="s">
        <v>2</v>
      </c>
      <c r="N21" s="152" t="s">
        <v>2</v>
      </c>
      <c r="O21" s="152" t="s">
        <v>2</v>
      </c>
      <c r="P21" s="152" t="s">
        <v>2</v>
      </c>
      <c r="Q21" s="152" t="s">
        <v>2</v>
      </c>
      <c r="R21" s="152" t="s">
        <v>2</v>
      </c>
      <c r="S21" s="152" t="s">
        <v>2</v>
      </c>
      <c r="T21" s="152" t="s">
        <v>2</v>
      </c>
      <c r="U21" s="152" t="s">
        <v>2</v>
      </c>
      <c r="V21" s="152" t="s">
        <v>2</v>
      </c>
      <c r="W21" s="152" t="s">
        <v>2</v>
      </c>
      <c r="X21" s="152" t="s">
        <v>2</v>
      </c>
      <c r="Y21" s="152" t="s">
        <v>2</v>
      </c>
      <c r="Z21" s="152" t="s">
        <v>2</v>
      </c>
      <c r="AA21" s="152" t="s">
        <v>2</v>
      </c>
      <c r="AB21" s="152" t="s">
        <v>2</v>
      </c>
      <c r="AC21" s="152" t="s">
        <v>2</v>
      </c>
      <c r="AD21" s="152" t="s">
        <v>2</v>
      </c>
      <c r="AE21" s="152" t="s">
        <v>2</v>
      </c>
      <c r="AF21" s="152" t="s">
        <v>2</v>
      </c>
      <c r="AG21" s="152" t="s">
        <v>2</v>
      </c>
      <c r="AH21" s="152" t="s">
        <v>2</v>
      </c>
      <c r="AI21" s="152" t="s">
        <v>2</v>
      </c>
      <c r="AJ21" s="152" t="s">
        <v>2</v>
      </c>
      <c r="AK21" s="152" t="s">
        <v>2</v>
      </c>
      <c r="AL21" s="152" t="s">
        <v>2</v>
      </c>
      <c r="AM21" s="152" t="s">
        <v>2</v>
      </c>
      <c r="AN21" s="152" t="s">
        <v>2</v>
      </c>
      <c r="AO21" s="152" t="s">
        <v>2</v>
      </c>
      <c r="AP21" s="152" t="s">
        <v>2</v>
      </c>
      <c r="AQ21" s="152" t="s">
        <v>2</v>
      </c>
      <c r="AR21" s="152" t="s">
        <v>2</v>
      </c>
      <c r="AS21" s="152" t="s">
        <v>2</v>
      </c>
      <c r="AT21" s="152" t="s">
        <v>2</v>
      </c>
      <c r="AU21" s="152" t="s">
        <v>2</v>
      </c>
      <c r="AV21" s="152" t="s">
        <v>2</v>
      </c>
      <c r="AW21" s="152" t="s">
        <v>2</v>
      </c>
      <c r="AX21" s="152" t="s">
        <v>2</v>
      </c>
      <c r="AY21" s="152" t="s">
        <v>2</v>
      </c>
      <c r="AZ21" s="152" t="s">
        <v>2</v>
      </c>
      <c r="BA21" s="152" t="s">
        <v>2</v>
      </c>
      <c r="BB21" s="152" t="s">
        <v>2</v>
      </c>
      <c r="BC21" s="152" t="s">
        <v>2</v>
      </c>
      <c r="BD21" s="152" t="s">
        <v>2</v>
      </c>
      <c r="BE21" s="152" t="s">
        <v>2</v>
      </c>
      <c r="BF21" s="152" t="s">
        <v>2</v>
      </c>
      <c r="BG21" s="152" t="s">
        <v>2</v>
      </c>
      <c r="BH21" s="152" t="s">
        <v>2</v>
      </c>
      <c r="BI21" s="152" t="s">
        <v>2</v>
      </c>
      <c r="BJ21" s="153" t="s">
        <v>2</v>
      </c>
    </row>
    <row r="22" spans="1:62" x14ac:dyDescent="0.2">
      <c r="A22" s="320"/>
      <c r="B22" s="72">
        <v>38370</v>
      </c>
      <c r="C22" s="1">
        <v>3</v>
      </c>
      <c r="D22" s="171"/>
      <c r="E22" s="171"/>
      <c r="F22" s="73">
        <f t="shared" si="7"/>
        <v>0</v>
      </c>
      <c r="G22" s="74" t="e">
        <f>'Meter Data'!F24</f>
        <v>#DIV/0!</v>
      </c>
      <c r="J22" s="166"/>
      <c r="K22" s="149">
        <v>1</v>
      </c>
      <c r="L22" s="149">
        <v>2</v>
      </c>
      <c r="M22" s="149">
        <v>3</v>
      </c>
      <c r="N22" s="149">
        <v>4</v>
      </c>
      <c r="O22" s="149">
        <v>5</v>
      </c>
      <c r="P22" s="149">
        <v>6</v>
      </c>
      <c r="Q22" s="149">
        <v>7</v>
      </c>
      <c r="R22" s="149">
        <v>8</v>
      </c>
      <c r="S22" s="149">
        <v>9</v>
      </c>
      <c r="T22" s="149">
        <v>10</v>
      </c>
      <c r="U22" s="149">
        <v>11</v>
      </c>
      <c r="V22" s="149">
        <v>12</v>
      </c>
      <c r="W22" s="149">
        <v>13</v>
      </c>
      <c r="X22" s="149">
        <v>14</v>
      </c>
      <c r="Y22" s="149">
        <v>15</v>
      </c>
      <c r="Z22" s="149">
        <v>16</v>
      </c>
      <c r="AA22" s="149">
        <v>17</v>
      </c>
      <c r="AB22" s="149">
        <v>18</v>
      </c>
      <c r="AC22" s="149">
        <v>19</v>
      </c>
      <c r="AD22" s="149">
        <v>20</v>
      </c>
      <c r="AE22" s="149">
        <v>21</v>
      </c>
      <c r="AF22" s="149">
        <v>22</v>
      </c>
      <c r="AG22" s="149">
        <v>23</v>
      </c>
      <c r="AH22" s="149">
        <v>24</v>
      </c>
      <c r="AI22" s="149">
        <v>25</v>
      </c>
      <c r="AJ22" s="149">
        <v>26</v>
      </c>
      <c r="AK22" s="149">
        <v>27</v>
      </c>
      <c r="AL22" s="149">
        <v>28</v>
      </c>
      <c r="AM22" s="149">
        <v>29</v>
      </c>
      <c r="AN22" s="149">
        <v>30</v>
      </c>
      <c r="AO22" s="149">
        <v>31</v>
      </c>
      <c r="AP22" s="149">
        <v>32</v>
      </c>
      <c r="AQ22" s="149">
        <v>33</v>
      </c>
      <c r="AR22" s="149">
        <v>34</v>
      </c>
      <c r="AS22" s="149">
        <v>35</v>
      </c>
      <c r="AT22" s="149">
        <v>36</v>
      </c>
      <c r="AU22" s="149">
        <v>37</v>
      </c>
      <c r="AV22" s="149">
        <v>38</v>
      </c>
      <c r="AW22" s="149">
        <v>39</v>
      </c>
      <c r="AX22" s="149">
        <v>40</v>
      </c>
      <c r="AY22" s="149">
        <v>41</v>
      </c>
      <c r="AZ22" s="149">
        <v>42</v>
      </c>
      <c r="BA22" s="149">
        <v>43</v>
      </c>
      <c r="BB22" s="149">
        <v>44</v>
      </c>
      <c r="BC22" s="149">
        <v>45</v>
      </c>
      <c r="BD22" s="149">
        <v>46</v>
      </c>
      <c r="BE22" s="149">
        <v>47</v>
      </c>
      <c r="BF22" s="149">
        <v>48</v>
      </c>
      <c r="BG22" s="149">
        <v>49</v>
      </c>
      <c r="BH22" s="149">
        <v>50</v>
      </c>
      <c r="BI22" s="149">
        <v>51</v>
      </c>
      <c r="BJ22" s="154">
        <v>52</v>
      </c>
    </row>
    <row r="23" spans="1:62" ht="15.75" x14ac:dyDescent="0.3">
      <c r="A23" s="320"/>
      <c r="B23" s="72">
        <v>38371</v>
      </c>
      <c r="C23" s="1">
        <v>3</v>
      </c>
      <c r="D23" s="171"/>
      <c r="E23" s="171"/>
      <c r="F23" s="73">
        <f t="shared" si="7"/>
        <v>0</v>
      </c>
      <c r="G23" s="74" t="e">
        <f>'Meter Data'!F25</f>
        <v>#DIV/0!</v>
      </c>
      <c r="J23" s="22" t="s">
        <v>58</v>
      </c>
      <c r="K23" s="53">
        <f>'Daily ET'!K6</f>
        <v>0</v>
      </c>
      <c r="L23" s="58">
        <f>K23+'Daily ET'!L6</f>
        <v>0</v>
      </c>
      <c r="M23" s="53">
        <f>L23+'Daily ET'!M6</f>
        <v>0</v>
      </c>
      <c r="N23" s="53">
        <f>M23+'Daily ET'!N6</f>
        <v>0</v>
      </c>
      <c r="O23" s="53">
        <f>N23+'Daily ET'!O6</f>
        <v>0</v>
      </c>
      <c r="P23" s="53">
        <f>O23+'Daily ET'!P6</f>
        <v>0</v>
      </c>
      <c r="Q23" s="53">
        <f>P23+'Daily ET'!Q6</f>
        <v>0</v>
      </c>
      <c r="R23" s="53">
        <f>Q23+'Daily ET'!R6</f>
        <v>0</v>
      </c>
      <c r="S23" s="53">
        <f>R23+'Daily ET'!S6</f>
        <v>0</v>
      </c>
      <c r="T23" s="53">
        <f>S23+'Daily ET'!T6</f>
        <v>0</v>
      </c>
      <c r="U23" s="53">
        <f>T23+'Daily ET'!U6</f>
        <v>0</v>
      </c>
      <c r="V23" s="53">
        <f>U23+'Daily ET'!V6</f>
        <v>0</v>
      </c>
      <c r="W23" s="53">
        <f>V23+'Daily ET'!W6</f>
        <v>0</v>
      </c>
      <c r="X23" s="53">
        <f>W23+'Daily ET'!X6</f>
        <v>0</v>
      </c>
      <c r="Y23" s="53">
        <f>X23+'Daily ET'!Y6</f>
        <v>0</v>
      </c>
      <c r="Z23" s="53">
        <f>Y23+'Daily ET'!Z6</f>
        <v>0</v>
      </c>
      <c r="AA23" s="53">
        <f>Z23+'Daily ET'!AA6</f>
        <v>0</v>
      </c>
      <c r="AB23" s="53">
        <f>AA23+'Daily ET'!AB6</f>
        <v>0</v>
      </c>
      <c r="AC23" s="53">
        <f>AB23+'Daily ET'!AC6</f>
        <v>0</v>
      </c>
      <c r="AD23" s="53">
        <f>AC23+'Daily ET'!AD6</f>
        <v>0</v>
      </c>
      <c r="AE23" s="53">
        <f>AD23+'Daily ET'!AE6</f>
        <v>0</v>
      </c>
      <c r="AF23" s="53">
        <f>AE23+'Daily ET'!AF6</f>
        <v>0</v>
      </c>
      <c r="AG23" s="53">
        <f>AF23+'Daily ET'!AG6</f>
        <v>0</v>
      </c>
      <c r="AH23" s="53">
        <f>AG23+'Daily ET'!AH6</f>
        <v>0</v>
      </c>
      <c r="AI23" s="53">
        <f>AH23+'Daily ET'!AI6</f>
        <v>0</v>
      </c>
      <c r="AJ23" s="53">
        <f>AI23+'Daily ET'!AJ6</f>
        <v>0</v>
      </c>
      <c r="AK23" s="53">
        <f>AJ23+'Daily ET'!AK6</f>
        <v>0</v>
      </c>
      <c r="AL23" s="53">
        <f>AK23+'Daily ET'!AL6</f>
        <v>0</v>
      </c>
      <c r="AM23" s="53">
        <f>AL23+'Daily ET'!AM6</f>
        <v>0</v>
      </c>
      <c r="AN23" s="53">
        <f>AM23+'Daily ET'!AN6</f>
        <v>0</v>
      </c>
      <c r="AO23" s="53">
        <f>AN23+'Daily ET'!AO6</f>
        <v>0</v>
      </c>
      <c r="AP23" s="53">
        <f>AO23+'Daily ET'!AP6</f>
        <v>0</v>
      </c>
      <c r="AQ23" s="53">
        <f>AP23+'Daily ET'!AQ6</f>
        <v>0</v>
      </c>
      <c r="AR23" s="53">
        <f>AQ23+'Daily ET'!AR6</f>
        <v>0</v>
      </c>
      <c r="AS23" s="53">
        <f>AR23+'Daily ET'!AS6</f>
        <v>0</v>
      </c>
      <c r="AT23" s="53">
        <f>AS23+'Daily ET'!AT6</f>
        <v>0</v>
      </c>
      <c r="AU23" s="53">
        <f>AT23+'Daily ET'!AU6</f>
        <v>0</v>
      </c>
      <c r="AV23" s="53">
        <f>AU23+'Daily ET'!AV6</f>
        <v>0</v>
      </c>
      <c r="AW23" s="53">
        <f>AV23+'Daily ET'!AW6</f>
        <v>0</v>
      </c>
      <c r="AX23" s="53">
        <f>AW23+'Daily ET'!AX6</f>
        <v>0</v>
      </c>
      <c r="AY23" s="53">
        <f>AX23+'Daily ET'!AY6</f>
        <v>0</v>
      </c>
      <c r="AZ23" s="53">
        <f>AY23+'Daily ET'!AZ6</f>
        <v>0</v>
      </c>
      <c r="BA23" s="53">
        <f>AZ23+'Daily ET'!BA6</f>
        <v>0</v>
      </c>
      <c r="BB23" s="53">
        <f>BA23+'Daily ET'!BB6</f>
        <v>0</v>
      </c>
      <c r="BC23" s="53">
        <f>BB23+'Daily ET'!BC6</f>
        <v>0</v>
      </c>
      <c r="BD23" s="53">
        <f>BC23+'Daily ET'!BD6</f>
        <v>0</v>
      </c>
      <c r="BE23" s="53">
        <f>BD23+'Daily ET'!BE6</f>
        <v>0</v>
      </c>
      <c r="BF23" s="53">
        <f>BE23+'Daily ET'!BF6</f>
        <v>0</v>
      </c>
      <c r="BG23" s="53">
        <f>BF23+'Daily ET'!BG6</f>
        <v>0</v>
      </c>
      <c r="BH23" s="53">
        <f>BG23+'Daily ET'!BH6</f>
        <v>0</v>
      </c>
      <c r="BI23" s="53">
        <f>BH23+'Daily ET'!BI6</f>
        <v>0</v>
      </c>
      <c r="BJ23" s="167">
        <f>BI23+'Daily ET'!BJ6</f>
        <v>0</v>
      </c>
    </row>
    <row r="24" spans="1:62" ht="15.75" x14ac:dyDescent="0.3">
      <c r="A24" s="320"/>
      <c r="B24" s="72">
        <v>38372</v>
      </c>
      <c r="C24" s="1">
        <v>3</v>
      </c>
      <c r="D24" s="171"/>
      <c r="E24" s="171"/>
      <c r="F24" s="73">
        <f t="shared" si="7"/>
        <v>0</v>
      </c>
      <c r="G24" s="74" t="e">
        <f>'Meter Data'!F26</f>
        <v>#DIV/0!</v>
      </c>
      <c r="J24" s="22" t="s">
        <v>94</v>
      </c>
      <c r="K24" s="58">
        <f>'Daily ET'!K10</f>
        <v>0</v>
      </c>
      <c r="L24" s="58">
        <f>K24+'Daily ET'!L10</f>
        <v>0</v>
      </c>
      <c r="M24" s="58">
        <f>L24+'Daily ET'!M10</f>
        <v>0</v>
      </c>
      <c r="N24" s="58">
        <f>M24+'Daily ET'!N10</f>
        <v>0</v>
      </c>
      <c r="O24" s="58">
        <f>N24+'Daily ET'!O10</f>
        <v>0</v>
      </c>
      <c r="P24" s="58">
        <f>O24+'Daily ET'!P10</f>
        <v>0</v>
      </c>
      <c r="Q24" s="58">
        <f>P24+'Daily ET'!Q10</f>
        <v>0</v>
      </c>
      <c r="R24" s="58">
        <f>Q24+'Daily ET'!R10</f>
        <v>0</v>
      </c>
      <c r="S24" s="58">
        <f>R24+'Daily ET'!S10</f>
        <v>0</v>
      </c>
      <c r="T24" s="58">
        <f>S24+'Daily ET'!T10</f>
        <v>0</v>
      </c>
      <c r="U24" s="58">
        <f>T24+'Daily ET'!U10</f>
        <v>0</v>
      </c>
      <c r="V24" s="58">
        <f>U24+'Daily ET'!V10</f>
        <v>0</v>
      </c>
      <c r="W24" s="58">
        <f>V24+'Daily ET'!W10</f>
        <v>0</v>
      </c>
      <c r="X24" s="58">
        <f>W24+'Daily ET'!X10</f>
        <v>0</v>
      </c>
      <c r="Y24" s="58">
        <f>X24+'Daily ET'!Y10</f>
        <v>0</v>
      </c>
      <c r="Z24" s="58">
        <f>Y24+'Daily ET'!Z10</f>
        <v>0</v>
      </c>
      <c r="AA24" s="58">
        <f>Z24+'Daily ET'!AA10</f>
        <v>0</v>
      </c>
      <c r="AB24" s="58">
        <f>AA24+'Daily ET'!AB10</f>
        <v>0</v>
      </c>
      <c r="AC24" s="58">
        <f>AB24+'Daily ET'!AC10</f>
        <v>0</v>
      </c>
      <c r="AD24" s="58">
        <f>AC24+'Daily ET'!AD10</f>
        <v>0</v>
      </c>
      <c r="AE24" s="58">
        <f>AD24+'Daily ET'!AE10</f>
        <v>0</v>
      </c>
      <c r="AF24" s="58">
        <f>AE24+'Daily ET'!AF10</f>
        <v>0</v>
      </c>
      <c r="AG24" s="58">
        <f>AF24+'Daily ET'!AG10</f>
        <v>0</v>
      </c>
      <c r="AH24" s="58">
        <f>AG24+'Daily ET'!AH10</f>
        <v>0</v>
      </c>
      <c r="AI24" s="58">
        <f>AH24+'Daily ET'!AI10</f>
        <v>0</v>
      </c>
      <c r="AJ24" s="58">
        <f>AI24+'Daily ET'!AJ10</f>
        <v>0</v>
      </c>
      <c r="AK24" s="58">
        <f>AJ24+'Daily ET'!AK10</f>
        <v>0</v>
      </c>
      <c r="AL24" s="58">
        <f>AK24+'Daily ET'!AL10</f>
        <v>0</v>
      </c>
      <c r="AM24" s="58">
        <f>AL24+'Daily ET'!AM10</f>
        <v>0</v>
      </c>
      <c r="AN24" s="58">
        <f>AM24+'Daily ET'!AN10</f>
        <v>0</v>
      </c>
      <c r="AO24" s="58">
        <f>AN24+'Daily ET'!AO10</f>
        <v>0</v>
      </c>
      <c r="AP24" s="58">
        <f>AO24+'Daily ET'!AP10</f>
        <v>0</v>
      </c>
      <c r="AQ24" s="58">
        <f>AP24+'Daily ET'!AQ10</f>
        <v>0</v>
      </c>
      <c r="AR24" s="58">
        <f>AQ24+'Daily ET'!AR10</f>
        <v>0</v>
      </c>
      <c r="AS24" s="58">
        <f>AR24+'Daily ET'!AS10</f>
        <v>0</v>
      </c>
      <c r="AT24" s="58">
        <f>AS24+'Daily ET'!AT10</f>
        <v>0</v>
      </c>
      <c r="AU24" s="58">
        <f>AT24+'Daily ET'!AU10</f>
        <v>0</v>
      </c>
      <c r="AV24" s="58">
        <f>AU24+'Daily ET'!AV10</f>
        <v>0</v>
      </c>
      <c r="AW24" s="58">
        <f>AV24+'Daily ET'!AW10</f>
        <v>0</v>
      </c>
      <c r="AX24" s="58">
        <f>AW24+'Daily ET'!AX10</f>
        <v>0</v>
      </c>
      <c r="AY24" s="58">
        <f>AX24+'Daily ET'!AY10</f>
        <v>0</v>
      </c>
      <c r="AZ24" s="58">
        <f>AY24+'Daily ET'!AZ10</f>
        <v>0</v>
      </c>
      <c r="BA24" s="58">
        <f>AZ24+'Daily ET'!BA10</f>
        <v>0</v>
      </c>
      <c r="BB24" s="58">
        <f>BA24+'Daily ET'!BB10</f>
        <v>0</v>
      </c>
      <c r="BC24" s="58">
        <f>BB24+'Daily ET'!BC10</f>
        <v>0</v>
      </c>
      <c r="BD24" s="58">
        <f>BC24+'Daily ET'!BD10</f>
        <v>0</v>
      </c>
      <c r="BE24" s="58">
        <f>BD24+'Daily ET'!BE10</f>
        <v>0</v>
      </c>
      <c r="BF24" s="58">
        <f>BE24+'Daily ET'!BF10</f>
        <v>0</v>
      </c>
      <c r="BG24" s="58">
        <f>BF24+'Daily ET'!BG10</f>
        <v>0</v>
      </c>
      <c r="BH24" s="58">
        <f>BG24+'Daily ET'!BH10</f>
        <v>0</v>
      </c>
      <c r="BI24" s="58">
        <f>BH24+'Daily ET'!BI10</f>
        <v>0</v>
      </c>
      <c r="BJ24" s="168">
        <f>BI24+'Daily ET'!BJ10</f>
        <v>0</v>
      </c>
    </row>
    <row r="25" spans="1:62" x14ac:dyDescent="0.2">
      <c r="A25" s="320"/>
      <c r="B25" s="72">
        <v>38373</v>
      </c>
      <c r="C25" s="1">
        <v>3</v>
      </c>
      <c r="D25" s="171"/>
      <c r="E25" s="171"/>
      <c r="F25" s="73">
        <f t="shared" si="7"/>
        <v>0</v>
      </c>
      <c r="G25" s="74" t="e">
        <f>'Meter Data'!F27</f>
        <v>#DIV/0!</v>
      </c>
      <c r="J25" s="158" t="s">
        <v>133</v>
      </c>
      <c r="K25" s="58" t="e">
        <f>'Daily ET'!K14</f>
        <v>#DIV/0!</v>
      </c>
      <c r="L25" s="58" t="e">
        <f>K25+'Daily ET'!L14</f>
        <v>#DIV/0!</v>
      </c>
      <c r="M25" s="58" t="e">
        <f>L25+'Daily ET'!M14</f>
        <v>#DIV/0!</v>
      </c>
      <c r="N25" s="58" t="e">
        <f>M25+'Daily ET'!N14</f>
        <v>#DIV/0!</v>
      </c>
      <c r="O25" s="58" t="e">
        <f>N25+'Daily ET'!O14</f>
        <v>#DIV/0!</v>
      </c>
      <c r="P25" s="58" t="e">
        <f>O25+'Daily ET'!P14</f>
        <v>#DIV/0!</v>
      </c>
      <c r="Q25" s="58" t="e">
        <f>P25+'Daily ET'!Q14</f>
        <v>#DIV/0!</v>
      </c>
      <c r="R25" s="58" t="e">
        <f>Q25+'Daily ET'!R14</f>
        <v>#DIV/0!</v>
      </c>
      <c r="S25" s="58" t="e">
        <f>R25+'Daily ET'!S14</f>
        <v>#DIV/0!</v>
      </c>
      <c r="T25" s="58" t="e">
        <f>S25+'Daily ET'!T14</f>
        <v>#DIV/0!</v>
      </c>
      <c r="U25" s="58" t="e">
        <f>T25+'Daily ET'!U14</f>
        <v>#DIV/0!</v>
      </c>
      <c r="V25" s="58" t="e">
        <f>U25+'Daily ET'!V14</f>
        <v>#DIV/0!</v>
      </c>
      <c r="W25" s="58" t="e">
        <f>V25+'Daily ET'!W14</f>
        <v>#DIV/0!</v>
      </c>
      <c r="X25" s="58" t="e">
        <f>W25+'Daily ET'!X14</f>
        <v>#DIV/0!</v>
      </c>
      <c r="Y25" s="58" t="e">
        <f>X25+'Daily ET'!Y14</f>
        <v>#DIV/0!</v>
      </c>
      <c r="Z25" s="58" t="e">
        <f>Y25+'Daily ET'!Z14</f>
        <v>#DIV/0!</v>
      </c>
      <c r="AA25" s="58" t="e">
        <f>Z25+'Daily ET'!AA14</f>
        <v>#DIV/0!</v>
      </c>
      <c r="AB25" s="58" t="e">
        <f>AA25+'Daily ET'!AB14</f>
        <v>#DIV/0!</v>
      </c>
      <c r="AC25" s="58" t="e">
        <f>AB25+'Daily ET'!AC14</f>
        <v>#DIV/0!</v>
      </c>
      <c r="AD25" s="58" t="e">
        <f>AC25+'Daily ET'!AD14</f>
        <v>#DIV/0!</v>
      </c>
      <c r="AE25" s="58" t="e">
        <f>AD25+'Daily ET'!AE14</f>
        <v>#DIV/0!</v>
      </c>
      <c r="AF25" s="58" t="e">
        <f>AE25+'Daily ET'!AF14</f>
        <v>#DIV/0!</v>
      </c>
      <c r="AG25" s="58" t="e">
        <f>AF25+'Daily ET'!AG14</f>
        <v>#DIV/0!</v>
      </c>
      <c r="AH25" s="58" t="e">
        <f>AG25+'Daily ET'!AH14</f>
        <v>#DIV/0!</v>
      </c>
      <c r="AI25" s="58" t="e">
        <f>AH25+'Daily ET'!AI14</f>
        <v>#DIV/0!</v>
      </c>
      <c r="AJ25" s="58" t="e">
        <f>AI25+'Daily ET'!AJ14</f>
        <v>#DIV/0!</v>
      </c>
      <c r="AK25" s="58" t="e">
        <f>AJ25+'Daily ET'!AK14</f>
        <v>#DIV/0!</v>
      </c>
      <c r="AL25" s="58" t="e">
        <f>AK25+'Daily ET'!AL14</f>
        <v>#DIV/0!</v>
      </c>
      <c r="AM25" s="58" t="e">
        <f>AL25+'Daily ET'!AM14</f>
        <v>#DIV/0!</v>
      </c>
      <c r="AN25" s="58" t="e">
        <f>AM25+'Daily ET'!AN14</f>
        <v>#DIV/0!</v>
      </c>
      <c r="AO25" s="58" t="e">
        <f>AN25+'Daily ET'!AO14</f>
        <v>#DIV/0!</v>
      </c>
      <c r="AP25" s="58" t="e">
        <f>AO25+'Daily ET'!AP14</f>
        <v>#DIV/0!</v>
      </c>
      <c r="AQ25" s="58" t="e">
        <f>AP25+'Daily ET'!AQ14</f>
        <v>#DIV/0!</v>
      </c>
      <c r="AR25" s="58" t="e">
        <f>AQ25+'Daily ET'!AR14</f>
        <v>#DIV/0!</v>
      </c>
      <c r="AS25" s="58" t="e">
        <f>AR25+'Daily ET'!AS14</f>
        <v>#DIV/0!</v>
      </c>
      <c r="AT25" s="58" t="e">
        <f>AS25+'Daily ET'!AT14</f>
        <v>#DIV/0!</v>
      </c>
      <c r="AU25" s="58" t="e">
        <f>AT25+'Daily ET'!AU14</f>
        <v>#DIV/0!</v>
      </c>
      <c r="AV25" s="58" t="e">
        <f>AU25+'Daily ET'!AV14</f>
        <v>#DIV/0!</v>
      </c>
      <c r="AW25" s="58" t="e">
        <f>AV25+'Daily ET'!AW14</f>
        <v>#DIV/0!</v>
      </c>
      <c r="AX25" s="58" t="e">
        <f>AW25+'Daily ET'!AX14</f>
        <v>#DIV/0!</v>
      </c>
      <c r="AY25" s="58" t="e">
        <f>AX25+'Daily ET'!AY14</f>
        <v>#DIV/0!</v>
      </c>
      <c r="AZ25" s="58" t="e">
        <f>AY25+'Daily ET'!AZ14</f>
        <v>#DIV/0!</v>
      </c>
      <c r="BA25" s="58" t="e">
        <f>AZ25+'Daily ET'!BA14</f>
        <v>#DIV/0!</v>
      </c>
      <c r="BB25" s="58" t="e">
        <f>BA25+'Daily ET'!BB14</f>
        <v>#DIV/0!</v>
      </c>
      <c r="BC25" s="58" t="e">
        <f>BB25+'Daily ET'!BC14</f>
        <v>#DIV/0!</v>
      </c>
      <c r="BD25" s="58" t="e">
        <f>BC25+'Daily ET'!BD14</f>
        <v>#DIV/0!</v>
      </c>
      <c r="BE25" s="58" t="e">
        <f>BD25+'Daily ET'!BE14</f>
        <v>#DIV/0!</v>
      </c>
      <c r="BF25" s="58" t="e">
        <f>BE25+'Daily ET'!BF14</f>
        <v>#DIV/0!</v>
      </c>
      <c r="BG25" s="58" t="e">
        <f>BF25+'Daily ET'!BG14</f>
        <v>#DIV/0!</v>
      </c>
      <c r="BH25" s="58" t="e">
        <f>BG25+'Daily ET'!BH14</f>
        <v>#DIV/0!</v>
      </c>
      <c r="BI25" s="58" t="e">
        <f>BH25+'Daily ET'!BI14</f>
        <v>#DIV/0!</v>
      </c>
      <c r="BJ25" s="168" t="e">
        <f>BI25+'Daily ET'!BJ14</f>
        <v>#DIV/0!</v>
      </c>
    </row>
    <row r="26" spans="1:62" x14ac:dyDescent="0.2">
      <c r="A26" s="320"/>
      <c r="B26" s="72">
        <v>38374</v>
      </c>
      <c r="C26" s="1">
        <v>4</v>
      </c>
      <c r="D26" s="171"/>
      <c r="E26" s="171"/>
      <c r="F26" s="73">
        <f t="shared" si="7"/>
        <v>0</v>
      </c>
      <c r="G26" s="74" t="e">
        <f>'Meter Data'!F28</f>
        <v>#DIV/0!</v>
      </c>
      <c r="J26" s="169" t="s">
        <v>121</v>
      </c>
      <c r="K26" s="150" t="e">
        <f>K24*Design_Table!$J$8</f>
        <v>#VALUE!</v>
      </c>
      <c r="L26" s="150" t="e">
        <f>L24*Design_Table!$J$8</f>
        <v>#VALUE!</v>
      </c>
      <c r="M26" s="150" t="e">
        <f>M24*Design_Table!$J$8</f>
        <v>#VALUE!</v>
      </c>
      <c r="N26" s="150" t="e">
        <f>N24*Design_Table!$J$8</f>
        <v>#VALUE!</v>
      </c>
      <c r="O26" s="150" t="e">
        <f>O24*Design_Table!$J$8</f>
        <v>#VALUE!</v>
      </c>
      <c r="P26" s="150" t="e">
        <f>P24*Design_Table!$J$8</f>
        <v>#VALUE!</v>
      </c>
      <c r="Q26" s="150" t="e">
        <f>Q24*Design_Table!$J$8</f>
        <v>#VALUE!</v>
      </c>
      <c r="R26" s="150" t="e">
        <f>R24*Design_Table!$J$8</f>
        <v>#VALUE!</v>
      </c>
      <c r="S26" s="150" t="e">
        <f>S24*Design_Table!$J$8</f>
        <v>#VALUE!</v>
      </c>
      <c r="T26" s="150" t="e">
        <f>T24*Design_Table!$J$8</f>
        <v>#VALUE!</v>
      </c>
      <c r="U26" s="150" t="e">
        <f>U24*Design_Table!$J$8</f>
        <v>#VALUE!</v>
      </c>
      <c r="V26" s="150" t="e">
        <f>V24*Design_Table!$J$8</f>
        <v>#VALUE!</v>
      </c>
      <c r="W26" s="150" t="e">
        <f>W24*Design_Table!$J$8</f>
        <v>#VALUE!</v>
      </c>
      <c r="X26" s="150" t="e">
        <f>X24*Design_Table!$J$8</f>
        <v>#VALUE!</v>
      </c>
      <c r="Y26" s="150" t="e">
        <f>Y24*Design_Table!$J$8</f>
        <v>#VALUE!</v>
      </c>
      <c r="Z26" s="150" t="e">
        <f>Z24*Design_Table!$J$8</f>
        <v>#VALUE!</v>
      </c>
      <c r="AA26" s="150" t="e">
        <f>AA24*Design_Table!$J$8</f>
        <v>#VALUE!</v>
      </c>
      <c r="AB26" s="150" t="e">
        <f>AB24*Design_Table!$J$8</f>
        <v>#VALUE!</v>
      </c>
      <c r="AC26" s="150" t="e">
        <f>AC24*Design_Table!$J$8</f>
        <v>#VALUE!</v>
      </c>
      <c r="AD26" s="150" t="e">
        <f>AD24*Design_Table!$J$8</f>
        <v>#VALUE!</v>
      </c>
      <c r="AE26" s="150" t="e">
        <f>AE24*Design_Table!$J$8</f>
        <v>#VALUE!</v>
      </c>
      <c r="AF26" s="150" t="e">
        <f>AF24*Design_Table!$J$8</f>
        <v>#VALUE!</v>
      </c>
      <c r="AG26" s="150" t="e">
        <f>AG24*Design_Table!$J$8</f>
        <v>#VALUE!</v>
      </c>
      <c r="AH26" s="150" t="e">
        <f>AH24*Design_Table!$J$8</f>
        <v>#VALUE!</v>
      </c>
      <c r="AI26" s="150" t="e">
        <f>AI24*Design_Table!$J$8</f>
        <v>#VALUE!</v>
      </c>
      <c r="AJ26" s="150" t="e">
        <f>AJ24*Design_Table!$J$8</f>
        <v>#VALUE!</v>
      </c>
      <c r="AK26" s="150" t="e">
        <f>AK24*Design_Table!$J$8</f>
        <v>#VALUE!</v>
      </c>
      <c r="AL26" s="150" t="e">
        <f>AL24*Design_Table!$J$8</f>
        <v>#VALUE!</v>
      </c>
      <c r="AM26" s="150" t="e">
        <f>AM24*Design_Table!$J$8</f>
        <v>#VALUE!</v>
      </c>
      <c r="AN26" s="150" t="e">
        <f>AN24*Design_Table!$J$8</f>
        <v>#VALUE!</v>
      </c>
      <c r="AO26" s="150" t="e">
        <f>AO24*Design_Table!$J$8</f>
        <v>#VALUE!</v>
      </c>
      <c r="AP26" s="150" t="e">
        <f>AP24*Design_Table!$J$8</f>
        <v>#VALUE!</v>
      </c>
      <c r="AQ26" s="150" t="e">
        <f>AQ24*Design_Table!$J$8</f>
        <v>#VALUE!</v>
      </c>
      <c r="AR26" s="150" t="e">
        <f>AR24*Design_Table!$J$8</f>
        <v>#VALUE!</v>
      </c>
      <c r="AS26" s="150" t="e">
        <f>AS24*Design_Table!$J$8</f>
        <v>#VALUE!</v>
      </c>
      <c r="AT26" s="150" t="e">
        <f>AT24*Design_Table!$J$8</f>
        <v>#VALUE!</v>
      </c>
      <c r="AU26" s="150" t="e">
        <f>AU24*Design_Table!$J$8</f>
        <v>#VALUE!</v>
      </c>
      <c r="AV26" s="150" t="e">
        <f>AV24*Design_Table!$J$8</f>
        <v>#VALUE!</v>
      </c>
      <c r="AW26" s="150" t="e">
        <f>AW24*Design_Table!$J$8</f>
        <v>#VALUE!</v>
      </c>
      <c r="AX26" s="150" t="e">
        <f>AX24*Design_Table!$J$8</f>
        <v>#VALUE!</v>
      </c>
      <c r="AY26" s="150" t="e">
        <f>AY24*Design_Table!$J$8</f>
        <v>#VALUE!</v>
      </c>
      <c r="AZ26" s="150" t="e">
        <f>AZ24*Design_Table!$J$8</f>
        <v>#VALUE!</v>
      </c>
      <c r="BA26" s="150" t="e">
        <f>BA24*Design_Table!$J$8</f>
        <v>#VALUE!</v>
      </c>
      <c r="BB26" s="150" t="e">
        <f>BB24*Design_Table!$J$8</f>
        <v>#VALUE!</v>
      </c>
      <c r="BC26" s="150" t="e">
        <f>BC24*Design_Table!$J$8</f>
        <v>#VALUE!</v>
      </c>
      <c r="BD26" s="150" t="e">
        <f>BD24*Design_Table!$J$8</f>
        <v>#VALUE!</v>
      </c>
      <c r="BE26" s="150" t="e">
        <f>BE24*Design_Table!$J$8</f>
        <v>#VALUE!</v>
      </c>
      <c r="BF26" s="150" t="e">
        <f>BF24*Design_Table!$J$8</f>
        <v>#VALUE!</v>
      </c>
      <c r="BG26" s="150" t="e">
        <f>BG24*Design_Table!$J$8</f>
        <v>#VALUE!</v>
      </c>
      <c r="BH26" s="150" t="e">
        <f>BH24*Design_Table!$J$8</f>
        <v>#VALUE!</v>
      </c>
      <c r="BI26" s="150" t="e">
        <f>BI24*Design_Table!$J$8</f>
        <v>#VALUE!</v>
      </c>
      <c r="BJ26" s="170" t="e">
        <f>BJ24*Design_Table!$J$8</f>
        <v>#VALUE!</v>
      </c>
    </row>
    <row r="27" spans="1:62" ht="13.5" thickBot="1" x14ac:dyDescent="0.25">
      <c r="A27" s="320"/>
      <c r="B27" s="72">
        <v>38375</v>
      </c>
      <c r="C27" s="1">
        <v>4</v>
      </c>
      <c r="D27" s="171"/>
      <c r="E27" s="171"/>
      <c r="F27" s="73">
        <f t="shared" si="7"/>
        <v>0</v>
      </c>
      <c r="G27" s="74" t="e">
        <f>'Meter Data'!F29</f>
        <v>#DIV/0!</v>
      </c>
      <c r="J27" s="160" t="s">
        <v>132</v>
      </c>
      <c r="K27" s="156">
        <f>K15</f>
        <v>0</v>
      </c>
      <c r="L27" s="156">
        <f>K27+L15</f>
        <v>0</v>
      </c>
      <c r="M27" s="156">
        <f t="shared" ref="M27:BJ27" si="11">L27+M15</f>
        <v>0</v>
      </c>
      <c r="N27" s="156">
        <f t="shared" si="11"/>
        <v>0</v>
      </c>
      <c r="O27" s="156">
        <f t="shared" si="11"/>
        <v>0</v>
      </c>
      <c r="P27" s="156">
        <f t="shared" si="11"/>
        <v>0</v>
      </c>
      <c r="Q27" s="156">
        <f t="shared" si="11"/>
        <v>0</v>
      </c>
      <c r="R27" s="156">
        <f t="shared" si="11"/>
        <v>0</v>
      </c>
      <c r="S27" s="156">
        <f t="shared" si="11"/>
        <v>0</v>
      </c>
      <c r="T27" s="156">
        <f t="shared" si="11"/>
        <v>0</v>
      </c>
      <c r="U27" s="156">
        <f t="shared" si="11"/>
        <v>0</v>
      </c>
      <c r="V27" s="156">
        <f t="shared" si="11"/>
        <v>0</v>
      </c>
      <c r="W27" s="156">
        <f t="shared" si="11"/>
        <v>0</v>
      </c>
      <c r="X27" s="156">
        <f t="shared" si="11"/>
        <v>0</v>
      </c>
      <c r="Y27" s="156">
        <f t="shared" si="11"/>
        <v>0</v>
      </c>
      <c r="Z27" s="156">
        <f t="shared" si="11"/>
        <v>0</v>
      </c>
      <c r="AA27" s="156">
        <f t="shared" si="11"/>
        <v>0</v>
      </c>
      <c r="AB27" s="156">
        <f t="shared" si="11"/>
        <v>0</v>
      </c>
      <c r="AC27" s="156">
        <f t="shared" si="11"/>
        <v>0</v>
      </c>
      <c r="AD27" s="156">
        <f t="shared" si="11"/>
        <v>0</v>
      </c>
      <c r="AE27" s="156">
        <f t="shared" si="11"/>
        <v>0</v>
      </c>
      <c r="AF27" s="156">
        <f t="shared" si="11"/>
        <v>0</v>
      </c>
      <c r="AG27" s="156">
        <f t="shared" si="11"/>
        <v>0</v>
      </c>
      <c r="AH27" s="156">
        <f t="shared" si="11"/>
        <v>0</v>
      </c>
      <c r="AI27" s="156">
        <f t="shared" si="11"/>
        <v>0</v>
      </c>
      <c r="AJ27" s="156">
        <f t="shared" si="11"/>
        <v>0</v>
      </c>
      <c r="AK27" s="156">
        <f t="shared" si="11"/>
        <v>0</v>
      </c>
      <c r="AL27" s="156">
        <f t="shared" si="11"/>
        <v>0</v>
      </c>
      <c r="AM27" s="156">
        <f t="shared" si="11"/>
        <v>0</v>
      </c>
      <c r="AN27" s="156">
        <f t="shared" si="11"/>
        <v>0</v>
      </c>
      <c r="AO27" s="156">
        <f t="shared" si="11"/>
        <v>0</v>
      </c>
      <c r="AP27" s="156">
        <f t="shared" si="11"/>
        <v>0</v>
      </c>
      <c r="AQ27" s="156">
        <f t="shared" si="11"/>
        <v>0</v>
      </c>
      <c r="AR27" s="156">
        <f t="shared" si="11"/>
        <v>0</v>
      </c>
      <c r="AS27" s="156">
        <f t="shared" si="11"/>
        <v>0</v>
      </c>
      <c r="AT27" s="156">
        <f t="shared" si="11"/>
        <v>0</v>
      </c>
      <c r="AU27" s="156">
        <f t="shared" si="11"/>
        <v>0</v>
      </c>
      <c r="AV27" s="156">
        <f t="shared" si="11"/>
        <v>0</v>
      </c>
      <c r="AW27" s="156">
        <f t="shared" si="11"/>
        <v>0</v>
      </c>
      <c r="AX27" s="156">
        <f t="shared" si="11"/>
        <v>0</v>
      </c>
      <c r="AY27" s="156">
        <f t="shared" si="11"/>
        <v>0</v>
      </c>
      <c r="AZ27" s="156">
        <f t="shared" si="11"/>
        <v>0</v>
      </c>
      <c r="BA27" s="156">
        <f t="shared" si="11"/>
        <v>0</v>
      </c>
      <c r="BB27" s="156">
        <f t="shared" si="11"/>
        <v>0</v>
      </c>
      <c r="BC27" s="156">
        <f t="shared" si="11"/>
        <v>0</v>
      </c>
      <c r="BD27" s="156">
        <f t="shared" si="11"/>
        <v>0</v>
      </c>
      <c r="BE27" s="156">
        <f t="shared" si="11"/>
        <v>0</v>
      </c>
      <c r="BF27" s="156">
        <f t="shared" si="11"/>
        <v>0</v>
      </c>
      <c r="BG27" s="156">
        <f t="shared" si="11"/>
        <v>0</v>
      </c>
      <c r="BH27" s="156">
        <f t="shared" si="11"/>
        <v>0</v>
      </c>
      <c r="BI27" s="156">
        <f t="shared" si="11"/>
        <v>0</v>
      </c>
      <c r="BJ27" s="157">
        <f t="shared" si="11"/>
        <v>0</v>
      </c>
    </row>
    <row r="28" spans="1:62" x14ac:dyDescent="0.2">
      <c r="A28" s="320"/>
      <c r="B28" s="72">
        <v>38376</v>
      </c>
      <c r="C28" s="1">
        <v>4</v>
      </c>
      <c r="D28" s="171"/>
      <c r="E28" s="171"/>
      <c r="F28" s="73">
        <f t="shared" si="7"/>
        <v>0</v>
      </c>
      <c r="G28" s="74" t="e">
        <f>'Meter Data'!F30</f>
        <v>#DIV/0!</v>
      </c>
    </row>
    <row r="29" spans="1:62" x14ac:dyDescent="0.2">
      <c r="A29" s="320"/>
      <c r="B29" s="72">
        <v>38377</v>
      </c>
      <c r="C29" s="1">
        <v>4</v>
      </c>
      <c r="D29" s="171"/>
      <c r="E29" s="171"/>
      <c r="F29" s="73">
        <f t="shared" si="7"/>
        <v>0</v>
      </c>
      <c r="G29" s="74" t="e">
        <f>'Meter Data'!F31</f>
        <v>#DIV/0!</v>
      </c>
    </row>
    <row r="30" spans="1:62" x14ac:dyDescent="0.2">
      <c r="A30" s="320"/>
      <c r="B30" s="72">
        <v>38378</v>
      </c>
      <c r="C30" s="1">
        <v>4</v>
      </c>
      <c r="D30" s="171"/>
      <c r="E30" s="171"/>
      <c r="F30" s="73">
        <f t="shared" si="7"/>
        <v>0</v>
      </c>
      <c r="G30" s="74" t="e">
        <f>'Meter Data'!F32</f>
        <v>#DIV/0!</v>
      </c>
    </row>
    <row r="31" spans="1:62" x14ac:dyDescent="0.2">
      <c r="A31" s="320"/>
      <c r="B31" s="72">
        <v>38379</v>
      </c>
      <c r="C31" s="1">
        <v>4</v>
      </c>
      <c r="D31" s="171"/>
      <c r="E31" s="171"/>
      <c r="F31" s="73">
        <f t="shared" si="7"/>
        <v>0</v>
      </c>
      <c r="G31" s="74" t="e">
        <f>'Meter Data'!F33</f>
        <v>#DIV/0!</v>
      </c>
    </row>
    <row r="32" spans="1:62" x14ac:dyDescent="0.2">
      <c r="A32" s="320"/>
      <c r="B32" s="72">
        <v>38380</v>
      </c>
      <c r="C32" s="1">
        <v>4</v>
      </c>
      <c r="D32" s="171"/>
      <c r="E32" s="171"/>
      <c r="F32" s="73">
        <f t="shared" si="7"/>
        <v>0</v>
      </c>
      <c r="G32" s="74" t="e">
        <f>'Meter Data'!F34</f>
        <v>#DIV/0!</v>
      </c>
    </row>
    <row r="33" spans="1:7" x14ac:dyDescent="0.2">
      <c r="A33" s="320"/>
      <c r="B33" s="72">
        <v>38381</v>
      </c>
      <c r="C33" s="1">
        <v>5</v>
      </c>
      <c r="D33" s="171"/>
      <c r="E33" s="171"/>
      <c r="F33" s="73">
        <f t="shared" si="7"/>
        <v>0</v>
      </c>
      <c r="G33" s="74" t="e">
        <f>'Meter Data'!F35</f>
        <v>#DIV/0!</v>
      </c>
    </row>
    <row r="34" spans="1:7" x14ac:dyDescent="0.2">
      <c r="A34" s="320"/>
      <c r="B34" s="72">
        <v>38382</v>
      </c>
      <c r="C34" s="1">
        <v>5</v>
      </c>
      <c r="D34" s="171"/>
      <c r="E34" s="171"/>
      <c r="F34" s="73">
        <f t="shared" si="7"/>
        <v>0</v>
      </c>
      <c r="G34" s="74" t="e">
        <f>'Meter Data'!F36</f>
        <v>#DIV/0!</v>
      </c>
    </row>
    <row r="35" spans="1:7" x14ac:dyDescent="0.2">
      <c r="A35" s="320"/>
      <c r="B35" s="72">
        <v>38383</v>
      </c>
      <c r="C35" s="1">
        <v>5</v>
      </c>
      <c r="D35" s="171"/>
      <c r="E35" s="171"/>
      <c r="F35" s="73">
        <f t="shared" si="7"/>
        <v>0</v>
      </c>
      <c r="G35" s="74" t="e">
        <f>'Meter Data'!F37</f>
        <v>#DIV/0!</v>
      </c>
    </row>
    <row r="36" spans="1:7" x14ac:dyDescent="0.2">
      <c r="A36" s="320"/>
      <c r="B36" s="72">
        <v>38384</v>
      </c>
      <c r="C36" s="1">
        <v>5</v>
      </c>
      <c r="D36" s="171"/>
      <c r="E36" s="171"/>
      <c r="F36" s="73">
        <f t="shared" si="7"/>
        <v>0</v>
      </c>
      <c r="G36" s="74" t="e">
        <f>'Meter Data'!F38</f>
        <v>#DIV/0!</v>
      </c>
    </row>
    <row r="37" spans="1:7" ht="12.75" customHeight="1" x14ac:dyDescent="0.2">
      <c r="A37" s="321" t="s">
        <v>83</v>
      </c>
      <c r="B37" s="72">
        <v>38385</v>
      </c>
      <c r="C37" s="1">
        <v>5</v>
      </c>
      <c r="D37" s="171"/>
      <c r="E37" s="171"/>
      <c r="F37" s="73">
        <f t="shared" si="7"/>
        <v>0</v>
      </c>
      <c r="G37" s="74" t="e">
        <f>'Meter Data'!F39</f>
        <v>#DIV/0!</v>
      </c>
    </row>
    <row r="38" spans="1:7" x14ac:dyDescent="0.2">
      <c r="A38" s="321"/>
      <c r="B38" s="72">
        <v>38386</v>
      </c>
      <c r="C38" s="1">
        <v>5</v>
      </c>
      <c r="D38" s="171"/>
      <c r="E38" s="171"/>
      <c r="F38" s="73">
        <f t="shared" si="7"/>
        <v>0</v>
      </c>
      <c r="G38" s="74" t="e">
        <f>'Meter Data'!F40</f>
        <v>#DIV/0!</v>
      </c>
    </row>
    <row r="39" spans="1:7" x14ac:dyDescent="0.2">
      <c r="A39" s="321"/>
      <c r="B39" s="72">
        <v>38387</v>
      </c>
      <c r="C39" s="1">
        <v>5</v>
      </c>
      <c r="D39" s="171"/>
      <c r="E39" s="171"/>
      <c r="F39" s="73">
        <f t="shared" si="7"/>
        <v>0</v>
      </c>
      <c r="G39" s="74" t="e">
        <f>'Meter Data'!F41</f>
        <v>#DIV/0!</v>
      </c>
    </row>
    <row r="40" spans="1:7" x14ac:dyDescent="0.2">
      <c r="A40" s="321"/>
      <c r="B40" s="72">
        <v>38388</v>
      </c>
      <c r="C40" s="1">
        <v>6</v>
      </c>
      <c r="D40" s="171"/>
      <c r="E40" s="171"/>
      <c r="F40" s="73">
        <f t="shared" si="7"/>
        <v>0</v>
      </c>
      <c r="G40" s="74" t="e">
        <f>'Meter Data'!F42</f>
        <v>#DIV/0!</v>
      </c>
    </row>
    <row r="41" spans="1:7" x14ac:dyDescent="0.2">
      <c r="A41" s="321"/>
      <c r="B41" s="72">
        <v>38389</v>
      </c>
      <c r="C41" s="1">
        <v>6</v>
      </c>
      <c r="D41" s="171"/>
      <c r="E41" s="171"/>
      <c r="F41" s="73">
        <f t="shared" si="7"/>
        <v>0</v>
      </c>
      <c r="G41" s="74" t="e">
        <f>'Meter Data'!F43</f>
        <v>#DIV/0!</v>
      </c>
    </row>
    <row r="42" spans="1:7" x14ac:dyDescent="0.2">
      <c r="A42" s="321"/>
      <c r="B42" s="72">
        <v>38390</v>
      </c>
      <c r="C42" s="1">
        <v>6</v>
      </c>
      <c r="D42" s="147"/>
      <c r="E42" s="172"/>
      <c r="F42" s="73">
        <f t="shared" si="7"/>
        <v>0</v>
      </c>
      <c r="G42" s="74" t="e">
        <f>'Meter Data'!F44</f>
        <v>#DIV/0!</v>
      </c>
    </row>
    <row r="43" spans="1:7" x14ac:dyDescent="0.2">
      <c r="A43" s="321"/>
      <c r="B43" s="72">
        <v>38391</v>
      </c>
      <c r="C43" s="1">
        <v>6</v>
      </c>
      <c r="D43" s="147"/>
      <c r="E43" s="172"/>
      <c r="F43" s="73">
        <f t="shared" si="7"/>
        <v>0</v>
      </c>
      <c r="G43" s="74" t="e">
        <f>'Meter Data'!F45</f>
        <v>#DIV/0!</v>
      </c>
    </row>
    <row r="44" spans="1:7" x14ac:dyDescent="0.2">
      <c r="A44" s="321"/>
      <c r="B44" s="72">
        <v>38392</v>
      </c>
      <c r="C44" s="1">
        <v>6</v>
      </c>
      <c r="D44" s="147"/>
      <c r="E44" s="172"/>
      <c r="F44" s="73">
        <f t="shared" si="7"/>
        <v>0</v>
      </c>
      <c r="G44" s="74" t="e">
        <f>'Meter Data'!F46</f>
        <v>#DIV/0!</v>
      </c>
    </row>
    <row r="45" spans="1:7" x14ac:dyDescent="0.2">
      <c r="A45" s="321"/>
      <c r="B45" s="72">
        <v>38393</v>
      </c>
      <c r="C45" s="1">
        <v>6</v>
      </c>
      <c r="D45" s="147"/>
      <c r="E45" s="172"/>
      <c r="F45" s="73">
        <f t="shared" si="7"/>
        <v>0</v>
      </c>
      <c r="G45" s="74" t="e">
        <f>'Meter Data'!F47</f>
        <v>#DIV/0!</v>
      </c>
    </row>
    <row r="46" spans="1:7" x14ac:dyDescent="0.2">
      <c r="A46" s="321"/>
      <c r="B46" s="72">
        <v>38394</v>
      </c>
      <c r="C46" s="1">
        <v>6</v>
      </c>
      <c r="D46" s="147"/>
      <c r="E46" s="147"/>
      <c r="F46" s="73">
        <f t="shared" si="7"/>
        <v>0</v>
      </c>
      <c r="G46" s="74" t="e">
        <f>'Meter Data'!F48</f>
        <v>#DIV/0!</v>
      </c>
    </row>
    <row r="47" spans="1:7" x14ac:dyDescent="0.2">
      <c r="A47" s="321"/>
      <c r="B47" s="72">
        <v>38395</v>
      </c>
      <c r="C47" s="1">
        <v>7</v>
      </c>
      <c r="D47" s="147"/>
      <c r="E47" s="147"/>
      <c r="F47" s="73">
        <f t="shared" si="7"/>
        <v>0</v>
      </c>
      <c r="G47" s="74" t="e">
        <f>'Meter Data'!F49</f>
        <v>#DIV/0!</v>
      </c>
    </row>
    <row r="48" spans="1:7" x14ac:dyDescent="0.2">
      <c r="A48" s="321"/>
      <c r="B48" s="72">
        <v>38396</v>
      </c>
      <c r="C48" s="1">
        <v>7</v>
      </c>
      <c r="D48" s="147"/>
      <c r="E48" s="147"/>
      <c r="F48" s="73">
        <f t="shared" si="7"/>
        <v>0</v>
      </c>
      <c r="G48" s="74" t="e">
        <f>'Meter Data'!F50</f>
        <v>#DIV/0!</v>
      </c>
    </row>
    <row r="49" spans="1:7" x14ac:dyDescent="0.2">
      <c r="A49" s="321"/>
      <c r="B49" s="72">
        <v>38397</v>
      </c>
      <c r="C49" s="1">
        <v>7</v>
      </c>
      <c r="D49" s="147"/>
      <c r="E49" s="147"/>
      <c r="F49" s="73">
        <f t="shared" si="7"/>
        <v>0</v>
      </c>
      <c r="G49" s="74" t="e">
        <f>'Meter Data'!F51</f>
        <v>#DIV/0!</v>
      </c>
    </row>
    <row r="50" spans="1:7" x14ac:dyDescent="0.2">
      <c r="A50" s="321"/>
      <c r="B50" s="72">
        <v>38398</v>
      </c>
      <c r="C50" s="1">
        <v>7</v>
      </c>
      <c r="D50" s="147"/>
      <c r="E50" s="147"/>
      <c r="F50" s="73">
        <f t="shared" si="7"/>
        <v>0</v>
      </c>
      <c r="G50" s="74" t="e">
        <f>'Meter Data'!F52</f>
        <v>#DIV/0!</v>
      </c>
    </row>
    <row r="51" spans="1:7" x14ac:dyDescent="0.2">
      <c r="A51" s="321"/>
      <c r="B51" s="72">
        <v>38399</v>
      </c>
      <c r="C51" s="1">
        <v>7</v>
      </c>
      <c r="D51" s="147"/>
      <c r="E51" s="147"/>
      <c r="F51" s="73">
        <f t="shared" si="7"/>
        <v>0</v>
      </c>
      <c r="G51" s="74" t="e">
        <f>'Meter Data'!F53</f>
        <v>#DIV/0!</v>
      </c>
    </row>
    <row r="52" spans="1:7" x14ac:dyDescent="0.2">
      <c r="A52" s="321"/>
      <c r="B52" s="72">
        <v>38400</v>
      </c>
      <c r="C52" s="1">
        <v>7</v>
      </c>
      <c r="D52" s="147"/>
      <c r="E52" s="147"/>
      <c r="F52" s="73">
        <f t="shared" si="7"/>
        <v>0</v>
      </c>
      <c r="G52" s="74" t="e">
        <f>'Meter Data'!F54</f>
        <v>#DIV/0!</v>
      </c>
    </row>
    <row r="53" spans="1:7" x14ac:dyDescent="0.2">
      <c r="A53" s="321"/>
      <c r="B53" s="72">
        <v>38401</v>
      </c>
      <c r="C53" s="1">
        <v>7</v>
      </c>
      <c r="D53" s="147"/>
      <c r="E53" s="147"/>
      <c r="F53" s="73">
        <f t="shared" si="7"/>
        <v>0</v>
      </c>
      <c r="G53" s="74" t="e">
        <f>'Meter Data'!F55</f>
        <v>#DIV/0!</v>
      </c>
    </row>
    <row r="54" spans="1:7" x14ac:dyDescent="0.2">
      <c r="A54" s="321"/>
      <c r="B54" s="72">
        <v>38402</v>
      </c>
      <c r="C54" s="1">
        <v>8</v>
      </c>
      <c r="D54" s="147"/>
      <c r="E54" s="147"/>
      <c r="F54" s="73">
        <f t="shared" si="7"/>
        <v>0</v>
      </c>
      <c r="G54" s="74" t="e">
        <f>'Meter Data'!F56</f>
        <v>#DIV/0!</v>
      </c>
    </row>
    <row r="55" spans="1:7" x14ac:dyDescent="0.2">
      <c r="A55" s="321"/>
      <c r="B55" s="72">
        <v>38403</v>
      </c>
      <c r="C55" s="1">
        <v>8</v>
      </c>
      <c r="D55" s="147"/>
      <c r="E55" s="147"/>
      <c r="F55" s="73">
        <f t="shared" si="7"/>
        <v>0</v>
      </c>
      <c r="G55" s="74" t="e">
        <f>'Meter Data'!F57</f>
        <v>#DIV/0!</v>
      </c>
    </row>
    <row r="56" spans="1:7" x14ac:dyDescent="0.2">
      <c r="A56" s="321"/>
      <c r="B56" s="72">
        <v>38404</v>
      </c>
      <c r="C56" s="1">
        <v>8</v>
      </c>
      <c r="D56" s="147"/>
      <c r="E56" s="147"/>
      <c r="F56" s="73">
        <f t="shared" si="7"/>
        <v>0</v>
      </c>
      <c r="G56" s="74" t="e">
        <f>'Meter Data'!F58</f>
        <v>#DIV/0!</v>
      </c>
    </row>
    <row r="57" spans="1:7" x14ac:dyDescent="0.2">
      <c r="A57" s="321"/>
      <c r="B57" s="72">
        <v>38405</v>
      </c>
      <c r="C57" s="1">
        <v>8</v>
      </c>
      <c r="D57" s="147"/>
      <c r="E57" s="147"/>
      <c r="F57" s="73">
        <f t="shared" si="7"/>
        <v>0</v>
      </c>
      <c r="G57" s="74" t="e">
        <f>'Meter Data'!F59</f>
        <v>#DIV/0!</v>
      </c>
    </row>
    <row r="58" spans="1:7" x14ac:dyDescent="0.2">
      <c r="A58" s="321"/>
      <c r="B58" s="72">
        <v>38406</v>
      </c>
      <c r="C58" s="1">
        <v>8</v>
      </c>
      <c r="D58" s="147"/>
      <c r="E58" s="147"/>
      <c r="F58" s="73">
        <f t="shared" si="7"/>
        <v>0</v>
      </c>
      <c r="G58" s="74" t="e">
        <f>'Meter Data'!F60</f>
        <v>#DIV/0!</v>
      </c>
    </row>
    <row r="59" spans="1:7" x14ac:dyDescent="0.2">
      <c r="A59" s="321"/>
      <c r="B59" s="72">
        <v>38407</v>
      </c>
      <c r="C59" s="1">
        <v>8</v>
      </c>
      <c r="D59" s="147"/>
      <c r="E59" s="147"/>
      <c r="F59" s="73">
        <f t="shared" si="7"/>
        <v>0</v>
      </c>
      <c r="G59" s="74" t="e">
        <f>'Meter Data'!F61</f>
        <v>#DIV/0!</v>
      </c>
    </row>
    <row r="60" spans="1:7" x14ac:dyDescent="0.2">
      <c r="A60" s="321"/>
      <c r="B60" s="72">
        <v>38408</v>
      </c>
      <c r="C60" s="1">
        <v>8</v>
      </c>
      <c r="D60" s="147"/>
      <c r="E60" s="147"/>
      <c r="F60" s="73">
        <f t="shared" si="7"/>
        <v>0</v>
      </c>
      <c r="G60" s="74" t="e">
        <f>'Meter Data'!F62</f>
        <v>#DIV/0!</v>
      </c>
    </row>
    <row r="61" spans="1:7" x14ac:dyDescent="0.2">
      <c r="A61" s="321"/>
      <c r="B61" s="72">
        <v>38409</v>
      </c>
      <c r="C61" s="1">
        <v>9</v>
      </c>
      <c r="D61" s="147"/>
      <c r="E61" s="147"/>
      <c r="F61" s="73">
        <f t="shared" si="7"/>
        <v>0</v>
      </c>
      <c r="G61" s="74" t="e">
        <f>'Meter Data'!F63</f>
        <v>#DIV/0!</v>
      </c>
    </row>
    <row r="62" spans="1:7" x14ac:dyDescent="0.2">
      <c r="A62" s="321"/>
      <c r="B62" s="72">
        <v>38410</v>
      </c>
      <c r="C62" s="1">
        <v>9</v>
      </c>
      <c r="D62" s="147"/>
      <c r="E62" s="147"/>
      <c r="F62" s="73">
        <f t="shared" si="7"/>
        <v>0</v>
      </c>
      <c r="G62" s="74" t="e">
        <f>'Meter Data'!F64</f>
        <v>#DIV/0!</v>
      </c>
    </row>
    <row r="63" spans="1:7" x14ac:dyDescent="0.2">
      <c r="A63" s="321"/>
      <c r="B63" s="72">
        <v>38411</v>
      </c>
      <c r="C63" s="1">
        <v>9</v>
      </c>
      <c r="D63" s="147"/>
      <c r="E63" s="147"/>
      <c r="F63" s="73">
        <f t="shared" si="7"/>
        <v>0</v>
      </c>
      <c r="G63" s="74" t="e">
        <f>'Meter Data'!F65</f>
        <v>#DIV/0!</v>
      </c>
    </row>
    <row r="64" spans="1:7" x14ac:dyDescent="0.2">
      <c r="A64" s="321"/>
      <c r="B64" s="72">
        <v>38412</v>
      </c>
      <c r="C64" s="1">
        <v>9</v>
      </c>
      <c r="D64" s="147"/>
      <c r="E64" s="147"/>
      <c r="F64" s="73">
        <f t="shared" si="7"/>
        <v>0</v>
      </c>
      <c r="G64" s="74" t="e">
        <f>'Meter Data'!F66</f>
        <v>#DIV/0!</v>
      </c>
    </row>
    <row r="65" spans="1:7" ht="12.75" customHeight="1" x14ac:dyDescent="0.2">
      <c r="A65" s="322" t="s">
        <v>84</v>
      </c>
      <c r="B65" s="72">
        <v>38413</v>
      </c>
      <c r="C65" s="1">
        <v>9</v>
      </c>
      <c r="D65" s="147"/>
      <c r="E65" s="147"/>
      <c r="F65" s="73">
        <f t="shared" si="7"/>
        <v>0</v>
      </c>
      <c r="G65" s="74" t="e">
        <f>'Meter Data'!F67</f>
        <v>#DIV/0!</v>
      </c>
    </row>
    <row r="66" spans="1:7" x14ac:dyDescent="0.2">
      <c r="A66" s="322"/>
      <c r="B66" s="72">
        <v>38414</v>
      </c>
      <c r="C66" s="1">
        <v>9</v>
      </c>
      <c r="D66" s="147"/>
      <c r="E66" s="147"/>
      <c r="F66" s="73">
        <f t="shared" si="7"/>
        <v>0</v>
      </c>
      <c r="G66" s="74" t="e">
        <f>'Meter Data'!F68</f>
        <v>#DIV/0!</v>
      </c>
    </row>
    <row r="67" spans="1:7" x14ac:dyDescent="0.2">
      <c r="A67" s="322"/>
      <c r="B67" s="72">
        <v>38415</v>
      </c>
      <c r="C67" s="1">
        <v>9</v>
      </c>
      <c r="D67" s="147"/>
      <c r="E67" s="147"/>
      <c r="F67" s="73">
        <f t="shared" si="7"/>
        <v>0</v>
      </c>
      <c r="G67" s="74" t="e">
        <f>'Meter Data'!F69</f>
        <v>#DIV/0!</v>
      </c>
    </row>
    <row r="68" spans="1:7" x14ac:dyDescent="0.2">
      <c r="A68" s="322"/>
      <c r="B68" s="72">
        <v>38416</v>
      </c>
      <c r="C68" s="1">
        <v>10</v>
      </c>
      <c r="D68" s="147"/>
      <c r="E68" s="147"/>
      <c r="F68" s="73">
        <f t="shared" si="7"/>
        <v>0</v>
      </c>
      <c r="G68" s="74" t="e">
        <f>'Meter Data'!F70</f>
        <v>#DIV/0!</v>
      </c>
    </row>
    <row r="69" spans="1:7" x14ac:dyDescent="0.2">
      <c r="A69" s="322"/>
      <c r="B69" s="72">
        <v>38417</v>
      </c>
      <c r="C69" s="1">
        <v>10</v>
      </c>
      <c r="D69" s="147"/>
      <c r="E69" s="147"/>
      <c r="F69" s="73">
        <f t="shared" si="7"/>
        <v>0</v>
      </c>
      <c r="G69" s="74" t="e">
        <f>'Meter Data'!F71</f>
        <v>#DIV/0!</v>
      </c>
    </row>
    <row r="70" spans="1:7" x14ac:dyDescent="0.2">
      <c r="A70" s="322"/>
      <c r="B70" s="72">
        <v>38418</v>
      </c>
      <c r="C70" s="1">
        <v>10</v>
      </c>
      <c r="D70" s="147"/>
      <c r="E70" s="147"/>
      <c r="F70" s="73">
        <f t="shared" si="7"/>
        <v>0</v>
      </c>
      <c r="G70" s="74" t="e">
        <f>'Meter Data'!F72</f>
        <v>#DIV/0!</v>
      </c>
    </row>
    <row r="71" spans="1:7" x14ac:dyDescent="0.2">
      <c r="A71" s="322"/>
      <c r="B71" s="72">
        <v>38419</v>
      </c>
      <c r="C71" s="1">
        <v>10</v>
      </c>
      <c r="D71" s="147"/>
      <c r="E71" s="147"/>
      <c r="F71" s="73">
        <f t="shared" si="7"/>
        <v>0</v>
      </c>
      <c r="G71" s="74" t="e">
        <f>'Meter Data'!F73</f>
        <v>#DIV/0!</v>
      </c>
    </row>
    <row r="72" spans="1:7" x14ac:dyDescent="0.2">
      <c r="A72" s="322"/>
      <c r="B72" s="72">
        <v>38420</v>
      </c>
      <c r="C72" s="1">
        <v>10</v>
      </c>
      <c r="D72" s="147"/>
      <c r="E72" s="147"/>
      <c r="F72" s="73">
        <f t="shared" si="7"/>
        <v>0</v>
      </c>
      <c r="G72" s="74" t="e">
        <f>'Meter Data'!F74</f>
        <v>#DIV/0!</v>
      </c>
    </row>
    <row r="73" spans="1:7" x14ac:dyDescent="0.2">
      <c r="A73" s="322"/>
      <c r="B73" s="72">
        <v>38421</v>
      </c>
      <c r="C73" s="1">
        <v>10</v>
      </c>
      <c r="D73" s="147"/>
      <c r="E73" s="147"/>
      <c r="F73" s="73">
        <f t="shared" si="7"/>
        <v>0</v>
      </c>
      <c r="G73" s="74" t="e">
        <f>'Meter Data'!F75</f>
        <v>#DIV/0!</v>
      </c>
    </row>
    <row r="74" spans="1:7" x14ac:dyDescent="0.2">
      <c r="A74" s="322"/>
      <c r="B74" s="72">
        <v>38422</v>
      </c>
      <c r="C74" s="1">
        <v>10</v>
      </c>
      <c r="D74" s="147"/>
      <c r="E74" s="147"/>
      <c r="F74" s="73">
        <f t="shared" si="7"/>
        <v>0</v>
      </c>
      <c r="G74" s="74" t="e">
        <f>'Meter Data'!F76</f>
        <v>#DIV/0!</v>
      </c>
    </row>
    <row r="75" spans="1:7" x14ac:dyDescent="0.2">
      <c r="A75" s="322"/>
      <c r="B75" s="72">
        <v>38423</v>
      </c>
      <c r="C75" s="1">
        <v>11</v>
      </c>
      <c r="D75" s="147"/>
      <c r="E75" s="147"/>
      <c r="F75" s="73">
        <f t="shared" ref="F75:F138" si="12">IF(D75-(E75*0.67)&gt;0,(D75-(E75*0.67)),0)</f>
        <v>0</v>
      </c>
      <c r="G75" s="74" t="e">
        <f>'Meter Data'!F77</f>
        <v>#DIV/0!</v>
      </c>
    </row>
    <row r="76" spans="1:7" x14ac:dyDescent="0.2">
      <c r="A76" s="322"/>
      <c r="B76" s="72">
        <v>38424</v>
      </c>
      <c r="C76" s="1">
        <v>11</v>
      </c>
      <c r="D76" s="147"/>
      <c r="E76" s="147"/>
      <c r="F76" s="73">
        <f t="shared" si="12"/>
        <v>0</v>
      </c>
      <c r="G76" s="74" t="e">
        <f>'Meter Data'!F78</f>
        <v>#DIV/0!</v>
      </c>
    </row>
    <row r="77" spans="1:7" x14ac:dyDescent="0.2">
      <c r="A77" s="322"/>
      <c r="B77" s="72">
        <v>38425</v>
      </c>
      <c r="C77" s="1">
        <v>11</v>
      </c>
      <c r="D77" s="147"/>
      <c r="E77" s="147"/>
      <c r="F77" s="73">
        <f t="shared" si="12"/>
        <v>0</v>
      </c>
      <c r="G77" s="74" t="e">
        <f>'Meter Data'!F79</f>
        <v>#DIV/0!</v>
      </c>
    </row>
    <row r="78" spans="1:7" x14ac:dyDescent="0.2">
      <c r="A78" s="322"/>
      <c r="B78" s="72">
        <v>38426</v>
      </c>
      <c r="C78" s="1">
        <v>11</v>
      </c>
      <c r="D78" s="147"/>
      <c r="E78" s="147"/>
      <c r="F78" s="73">
        <f t="shared" si="12"/>
        <v>0</v>
      </c>
      <c r="G78" s="74" t="e">
        <f>'Meter Data'!F80</f>
        <v>#DIV/0!</v>
      </c>
    </row>
    <row r="79" spans="1:7" x14ac:dyDescent="0.2">
      <c r="A79" s="322"/>
      <c r="B79" s="72">
        <v>38427</v>
      </c>
      <c r="C79" s="1">
        <v>11</v>
      </c>
      <c r="D79" s="147"/>
      <c r="E79" s="147"/>
      <c r="F79" s="73">
        <f t="shared" si="12"/>
        <v>0</v>
      </c>
      <c r="G79" s="74" t="e">
        <f>'Meter Data'!F81</f>
        <v>#DIV/0!</v>
      </c>
    </row>
    <row r="80" spans="1:7" x14ac:dyDescent="0.2">
      <c r="A80" s="322"/>
      <c r="B80" s="72">
        <v>38428</v>
      </c>
      <c r="C80" s="1">
        <v>11</v>
      </c>
      <c r="D80" s="147"/>
      <c r="E80" s="147"/>
      <c r="F80" s="73">
        <f t="shared" si="12"/>
        <v>0</v>
      </c>
      <c r="G80" s="74" t="e">
        <f>'Meter Data'!F82</f>
        <v>#DIV/0!</v>
      </c>
    </row>
    <row r="81" spans="1:7" x14ac:dyDescent="0.2">
      <c r="A81" s="322"/>
      <c r="B81" s="72">
        <v>38429</v>
      </c>
      <c r="C81" s="1">
        <v>11</v>
      </c>
      <c r="D81" s="147"/>
      <c r="E81" s="147"/>
      <c r="F81" s="73">
        <f t="shared" si="12"/>
        <v>0</v>
      </c>
      <c r="G81" s="74" t="e">
        <f>'Meter Data'!F83</f>
        <v>#DIV/0!</v>
      </c>
    </row>
    <row r="82" spans="1:7" x14ac:dyDescent="0.2">
      <c r="A82" s="322"/>
      <c r="B82" s="72">
        <v>38430</v>
      </c>
      <c r="C82" s="1">
        <v>12</v>
      </c>
      <c r="D82" s="147"/>
      <c r="E82" s="147"/>
      <c r="F82" s="73">
        <f t="shared" si="12"/>
        <v>0</v>
      </c>
      <c r="G82" s="74" t="e">
        <f>'Meter Data'!F84</f>
        <v>#DIV/0!</v>
      </c>
    </row>
    <row r="83" spans="1:7" x14ac:dyDescent="0.2">
      <c r="A83" s="322"/>
      <c r="B83" s="72">
        <v>38431</v>
      </c>
      <c r="C83" s="1">
        <v>12</v>
      </c>
      <c r="D83" s="147"/>
      <c r="E83" s="147"/>
      <c r="F83" s="73">
        <f t="shared" si="12"/>
        <v>0</v>
      </c>
      <c r="G83" s="74" t="e">
        <f>'Meter Data'!F85</f>
        <v>#DIV/0!</v>
      </c>
    </row>
    <row r="84" spans="1:7" x14ac:dyDescent="0.2">
      <c r="A84" s="322"/>
      <c r="B84" s="72">
        <v>38432</v>
      </c>
      <c r="C84" s="1">
        <v>12</v>
      </c>
      <c r="D84" s="147"/>
      <c r="E84" s="147"/>
      <c r="F84" s="73">
        <f t="shared" si="12"/>
        <v>0</v>
      </c>
      <c r="G84" s="74" t="e">
        <f>'Meter Data'!F86</f>
        <v>#DIV/0!</v>
      </c>
    </row>
    <row r="85" spans="1:7" x14ac:dyDescent="0.2">
      <c r="A85" s="322"/>
      <c r="B85" s="72">
        <v>38433</v>
      </c>
      <c r="C85" s="1">
        <v>12</v>
      </c>
      <c r="D85" s="147"/>
      <c r="E85" s="147"/>
      <c r="F85" s="73">
        <f t="shared" si="12"/>
        <v>0</v>
      </c>
      <c r="G85" s="74" t="e">
        <f>'Meter Data'!F87</f>
        <v>#DIV/0!</v>
      </c>
    </row>
    <row r="86" spans="1:7" x14ac:dyDescent="0.2">
      <c r="A86" s="322"/>
      <c r="B86" s="72">
        <v>38434</v>
      </c>
      <c r="C86" s="1">
        <v>12</v>
      </c>
      <c r="D86" s="147"/>
      <c r="E86" s="147"/>
      <c r="F86" s="73">
        <f t="shared" si="12"/>
        <v>0</v>
      </c>
      <c r="G86" s="74" t="e">
        <f>'Meter Data'!F88</f>
        <v>#DIV/0!</v>
      </c>
    </row>
    <row r="87" spans="1:7" x14ac:dyDescent="0.2">
      <c r="A87" s="322"/>
      <c r="B87" s="72">
        <v>38435</v>
      </c>
      <c r="C87" s="1">
        <v>12</v>
      </c>
      <c r="D87" s="147"/>
      <c r="E87" s="147"/>
      <c r="F87" s="73">
        <f t="shared" si="12"/>
        <v>0</v>
      </c>
      <c r="G87" s="74" t="e">
        <f>'Meter Data'!F89</f>
        <v>#DIV/0!</v>
      </c>
    </row>
    <row r="88" spans="1:7" x14ac:dyDescent="0.2">
      <c r="A88" s="322"/>
      <c r="B88" s="72">
        <v>38436</v>
      </c>
      <c r="C88" s="1">
        <v>12</v>
      </c>
      <c r="D88" s="147"/>
      <c r="E88" s="147"/>
      <c r="F88" s="73">
        <f t="shared" si="12"/>
        <v>0</v>
      </c>
      <c r="G88" s="74" t="e">
        <f>'Meter Data'!F90</f>
        <v>#DIV/0!</v>
      </c>
    </row>
    <row r="89" spans="1:7" x14ac:dyDescent="0.2">
      <c r="A89" s="322"/>
      <c r="B89" s="72">
        <v>38437</v>
      </c>
      <c r="C89" s="1">
        <v>13</v>
      </c>
      <c r="D89" s="147"/>
      <c r="E89" s="147"/>
      <c r="F89" s="73">
        <f t="shared" si="12"/>
        <v>0</v>
      </c>
      <c r="G89" s="74" t="e">
        <f>'Meter Data'!F91</f>
        <v>#DIV/0!</v>
      </c>
    </row>
    <row r="90" spans="1:7" x14ac:dyDescent="0.2">
      <c r="A90" s="322"/>
      <c r="B90" s="72">
        <v>38438</v>
      </c>
      <c r="C90" s="1">
        <v>13</v>
      </c>
      <c r="D90" s="147"/>
      <c r="E90" s="147"/>
      <c r="F90" s="73">
        <f t="shared" si="12"/>
        <v>0</v>
      </c>
      <c r="G90" s="74" t="e">
        <f>'Meter Data'!F92</f>
        <v>#DIV/0!</v>
      </c>
    </row>
    <row r="91" spans="1:7" x14ac:dyDescent="0.2">
      <c r="A91" s="322"/>
      <c r="B91" s="72">
        <v>38439</v>
      </c>
      <c r="C91" s="1">
        <v>13</v>
      </c>
      <c r="D91" s="147"/>
      <c r="E91" s="147"/>
      <c r="F91" s="73">
        <f t="shared" si="12"/>
        <v>0</v>
      </c>
      <c r="G91" s="74" t="e">
        <f>'Meter Data'!F93</f>
        <v>#DIV/0!</v>
      </c>
    </row>
    <row r="92" spans="1:7" x14ac:dyDescent="0.2">
      <c r="A92" s="322"/>
      <c r="B92" s="72">
        <v>38440</v>
      </c>
      <c r="C92" s="1">
        <v>13</v>
      </c>
      <c r="D92" s="147"/>
      <c r="E92" s="147"/>
      <c r="F92" s="73">
        <f t="shared" si="12"/>
        <v>0</v>
      </c>
      <c r="G92" s="74" t="e">
        <f>'Meter Data'!F94</f>
        <v>#DIV/0!</v>
      </c>
    </row>
    <row r="93" spans="1:7" x14ac:dyDescent="0.2">
      <c r="A93" s="322"/>
      <c r="B93" s="72">
        <v>38441</v>
      </c>
      <c r="C93" s="1">
        <v>13</v>
      </c>
      <c r="D93" s="147"/>
      <c r="E93" s="147"/>
      <c r="F93" s="73">
        <f t="shared" si="12"/>
        <v>0</v>
      </c>
      <c r="G93" s="74" t="e">
        <f>'Meter Data'!F95</f>
        <v>#DIV/0!</v>
      </c>
    </row>
    <row r="94" spans="1:7" x14ac:dyDescent="0.2">
      <c r="A94" s="322"/>
      <c r="B94" s="72">
        <v>38442</v>
      </c>
      <c r="C94" s="1">
        <v>13</v>
      </c>
      <c r="D94" s="147"/>
      <c r="E94" s="147"/>
      <c r="F94" s="73">
        <f t="shared" si="12"/>
        <v>0</v>
      </c>
      <c r="G94" s="74" t="e">
        <f>'Meter Data'!F96</f>
        <v>#DIV/0!</v>
      </c>
    </row>
    <row r="95" spans="1:7" x14ac:dyDescent="0.2">
      <c r="A95" s="322"/>
      <c r="B95" s="72">
        <v>38443</v>
      </c>
      <c r="C95" s="1">
        <v>13</v>
      </c>
      <c r="D95" s="147"/>
      <c r="E95" s="147"/>
      <c r="F95" s="73">
        <f t="shared" si="12"/>
        <v>0</v>
      </c>
      <c r="G95" s="74" t="e">
        <f>'Meter Data'!F97</f>
        <v>#DIV/0!</v>
      </c>
    </row>
    <row r="96" spans="1:7" ht="12.75" customHeight="1" x14ac:dyDescent="0.2">
      <c r="A96" s="323" t="s">
        <v>85</v>
      </c>
      <c r="B96" s="72">
        <v>38444</v>
      </c>
      <c r="C96" s="1">
        <v>14</v>
      </c>
      <c r="D96" s="147"/>
      <c r="E96" s="147"/>
      <c r="F96" s="73">
        <f t="shared" si="12"/>
        <v>0</v>
      </c>
      <c r="G96" s="74" t="e">
        <f>'Meter Data'!F98</f>
        <v>#DIV/0!</v>
      </c>
    </row>
    <row r="97" spans="1:7" x14ac:dyDescent="0.2">
      <c r="A97" s="323"/>
      <c r="B97" s="72">
        <v>38445</v>
      </c>
      <c r="C97" s="1">
        <v>14</v>
      </c>
      <c r="D97" s="147"/>
      <c r="E97" s="147"/>
      <c r="F97" s="73">
        <f t="shared" si="12"/>
        <v>0</v>
      </c>
      <c r="G97" s="74" t="e">
        <f>'Meter Data'!F99</f>
        <v>#DIV/0!</v>
      </c>
    </row>
    <row r="98" spans="1:7" x14ac:dyDescent="0.2">
      <c r="A98" s="323"/>
      <c r="B98" s="72">
        <v>38446</v>
      </c>
      <c r="C98" s="1">
        <v>14</v>
      </c>
      <c r="D98" s="147"/>
      <c r="E98" s="147"/>
      <c r="F98" s="73">
        <f t="shared" si="12"/>
        <v>0</v>
      </c>
      <c r="G98" s="74" t="e">
        <f>'Meter Data'!F100</f>
        <v>#DIV/0!</v>
      </c>
    </row>
    <row r="99" spans="1:7" x14ac:dyDescent="0.2">
      <c r="A99" s="323"/>
      <c r="B99" s="72">
        <v>38447</v>
      </c>
      <c r="C99" s="1">
        <v>14</v>
      </c>
      <c r="D99" s="147"/>
      <c r="E99" s="147"/>
      <c r="F99" s="73">
        <f t="shared" si="12"/>
        <v>0</v>
      </c>
      <c r="G99" s="74" t="e">
        <f>'Meter Data'!F101</f>
        <v>#DIV/0!</v>
      </c>
    </row>
    <row r="100" spans="1:7" x14ac:dyDescent="0.2">
      <c r="A100" s="323"/>
      <c r="B100" s="72">
        <v>38448</v>
      </c>
      <c r="C100" s="1">
        <v>14</v>
      </c>
      <c r="D100" s="147"/>
      <c r="E100" s="147"/>
      <c r="F100" s="73">
        <f t="shared" si="12"/>
        <v>0</v>
      </c>
      <c r="G100" s="74" t="e">
        <f>'Meter Data'!F102</f>
        <v>#DIV/0!</v>
      </c>
    </row>
    <row r="101" spans="1:7" x14ac:dyDescent="0.2">
      <c r="A101" s="323"/>
      <c r="B101" s="72">
        <v>38449</v>
      </c>
      <c r="C101" s="1">
        <v>14</v>
      </c>
      <c r="D101" s="147"/>
      <c r="E101" s="147"/>
      <c r="F101" s="73">
        <f t="shared" si="12"/>
        <v>0</v>
      </c>
      <c r="G101" s="74" t="e">
        <f>'Meter Data'!F103</f>
        <v>#DIV/0!</v>
      </c>
    </row>
    <row r="102" spans="1:7" x14ac:dyDescent="0.2">
      <c r="A102" s="323"/>
      <c r="B102" s="72">
        <v>38450</v>
      </c>
      <c r="C102" s="1">
        <v>14</v>
      </c>
      <c r="D102" s="147"/>
      <c r="E102" s="147"/>
      <c r="F102" s="73">
        <f t="shared" si="12"/>
        <v>0</v>
      </c>
      <c r="G102" s="74" t="e">
        <f>'Meter Data'!F104</f>
        <v>#DIV/0!</v>
      </c>
    </row>
    <row r="103" spans="1:7" x14ac:dyDescent="0.2">
      <c r="A103" s="323"/>
      <c r="B103" s="72">
        <v>38451</v>
      </c>
      <c r="C103" s="1">
        <v>15</v>
      </c>
      <c r="D103" s="147"/>
      <c r="E103" s="147"/>
      <c r="F103" s="73">
        <f t="shared" si="12"/>
        <v>0</v>
      </c>
      <c r="G103" s="74" t="e">
        <f>'Meter Data'!F105</f>
        <v>#DIV/0!</v>
      </c>
    </row>
    <row r="104" spans="1:7" x14ac:dyDescent="0.2">
      <c r="A104" s="323"/>
      <c r="B104" s="72">
        <v>38452</v>
      </c>
      <c r="C104" s="1">
        <v>15</v>
      </c>
      <c r="D104" s="147"/>
      <c r="E104" s="147"/>
      <c r="F104" s="73">
        <f t="shared" si="12"/>
        <v>0</v>
      </c>
      <c r="G104" s="74" t="e">
        <f>'Meter Data'!F106</f>
        <v>#DIV/0!</v>
      </c>
    </row>
    <row r="105" spans="1:7" x14ac:dyDescent="0.2">
      <c r="A105" s="323"/>
      <c r="B105" s="72">
        <v>38453</v>
      </c>
      <c r="C105" s="1">
        <v>15</v>
      </c>
      <c r="D105" s="147"/>
      <c r="E105" s="173"/>
      <c r="F105" s="73">
        <f t="shared" si="12"/>
        <v>0</v>
      </c>
      <c r="G105" s="74" t="e">
        <f>'Meter Data'!F107</f>
        <v>#DIV/0!</v>
      </c>
    </row>
    <row r="106" spans="1:7" x14ac:dyDescent="0.2">
      <c r="A106" s="323"/>
      <c r="B106" s="72">
        <v>38454</v>
      </c>
      <c r="C106" s="1">
        <v>15</v>
      </c>
      <c r="D106" s="147"/>
      <c r="E106" s="173"/>
      <c r="F106" s="73">
        <f t="shared" si="12"/>
        <v>0</v>
      </c>
      <c r="G106" s="74" t="e">
        <f>'Meter Data'!F108</f>
        <v>#DIV/0!</v>
      </c>
    </row>
    <row r="107" spans="1:7" x14ac:dyDescent="0.2">
      <c r="A107" s="323"/>
      <c r="B107" s="72">
        <v>38455</v>
      </c>
      <c r="C107" s="1">
        <v>15</v>
      </c>
      <c r="D107" s="147"/>
      <c r="E107" s="173"/>
      <c r="F107" s="73">
        <f t="shared" si="12"/>
        <v>0</v>
      </c>
      <c r="G107" s="74" t="e">
        <f>'Meter Data'!F109</f>
        <v>#DIV/0!</v>
      </c>
    </row>
    <row r="108" spans="1:7" x14ac:dyDescent="0.2">
      <c r="A108" s="323"/>
      <c r="B108" s="72">
        <v>38456</v>
      </c>
      <c r="C108" s="1">
        <v>15</v>
      </c>
      <c r="D108" s="147"/>
      <c r="E108" s="173"/>
      <c r="F108" s="73">
        <f t="shared" si="12"/>
        <v>0</v>
      </c>
      <c r="G108" s="74" t="e">
        <f>'Meter Data'!F110</f>
        <v>#DIV/0!</v>
      </c>
    </row>
    <row r="109" spans="1:7" x14ac:dyDescent="0.2">
      <c r="A109" s="323"/>
      <c r="B109" s="72">
        <v>38457</v>
      </c>
      <c r="C109" s="1">
        <v>15</v>
      </c>
      <c r="D109" s="147"/>
      <c r="E109" s="173"/>
      <c r="F109" s="73">
        <f t="shared" si="12"/>
        <v>0</v>
      </c>
      <c r="G109" s="74" t="e">
        <f>'Meter Data'!F111</f>
        <v>#DIV/0!</v>
      </c>
    </row>
    <row r="110" spans="1:7" x14ac:dyDescent="0.2">
      <c r="A110" s="323"/>
      <c r="B110" s="72">
        <v>38458</v>
      </c>
      <c r="C110" s="1">
        <v>16</v>
      </c>
      <c r="D110" s="147"/>
      <c r="E110" s="173"/>
      <c r="F110" s="73">
        <f t="shared" si="12"/>
        <v>0</v>
      </c>
      <c r="G110" s="74" t="e">
        <f>'Meter Data'!F112</f>
        <v>#DIV/0!</v>
      </c>
    </row>
    <row r="111" spans="1:7" x14ac:dyDescent="0.2">
      <c r="A111" s="323"/>
      <c r="B111" s="72">
        <v>38459</v>
      </c>
      <c r="C111" s="1">
        <v>16</v>
      </c>
      <c r="D111" s="147"/>
      <c r="E111" s="173"/>
      <c r="F111" s="73">
        <f t="shared" si="12"/>
        <v>0</v>
      </c>
      <c r="G111" s="74" t="e">
        <f>'Meter Data'!F113</f>
        <v>#DIV/0!</v>
      </c>
    </row>
    <row r="112" spans="1:7" x14ac:dyDescent="0.2">
      <c r="A112" s="323"/>
      <c r="B112" s="72">
        <v>38460</v>
      </c>
      <c r="C112" s="1">
        <v>16</v>
      </c>
      <c r="D112" s="147"/>
      <c r="E112" s="173"/>
      <c r="F112" s="73">
        <f t="shared" si="12"/>
        <v>0</v>
      </c>
      <c r="G112" s="74" t="e">
        <f>'Meter Data'!F114</f>
        <v>#DIV/0!</v>
      </c>
    </row>
    <row r="113" spans="1:7" x14ac:dyDescent="0.2">
      <c r="A113" s="323"/>
      <c r="B113" s="72">
        <v>38461</v>
      </c>
      <c r="C113" s="1">
        <v>16</v>
      </c>
      <c r="D113" s="147"/>
      <c r="E113" s="173"/>
      <c r="F113" s="73">
        <f t="shared" si="12"/>
        <v>0</v>
      </c>
      <c r="G113" s="74" t="e">
        <f>'Meter Data'!F115</f>
        <v>#DIV/0!</v>
      </c>
    </row>
    <row r="114" spans="1:7" x14ac:dyDescent="0.2">
      <c r="A114" s="323"/>
      <c r="B114" s="72">
        <v>38462</v>
      </c>
      <c r="C114" s="1">
        <v>16</v>
      </c>
      <c r="D114" s="147"/>
      <c r="E114" s="173"/>
      <c r="F114" s="73">
        <f t="shared" si="12"/>
        <v>0</v>
      </c>
      <c r="G114" s="74" t="e">
        <f>'Meter Data'!F116</f>
        <v>#DIV/0!</v>
      </c>
    </row>
    <row r="115" spans="1:7" x14ac:dyDescent="0.2">
      <c r="A115" s="323"/>
      <c r="B115" s="72">
        <v>38463</v>
      </c>
      <c r="C115" s="1">
        <v>16</v>
      </c>
      <c r="D115" s="147"/>
      <c r="E115" s="173"/>
      <c r="F115" s="73">
        <f t="shared" si="12"/>
        <v>0</v>
      </c>
      <c r="G115" s="74" t="e">
        <f>'Meter Data'!F117</f>
        <v>#DIV/0!</v>
      </c>
    </row>
    <row r="116" spans="1:7" x14ac:dyDescent="0.2">
      <c r="A116" s="323"/>
      <c r="B116" s="72">
        <v>38464</v>
      </c>
      <c r="C116" s="1">
        <v>16</v>
      </c>
      <c r="D116" s="147"/>
      <c r="E116" s="173"/>
      <c r="F116" s="73">
        <f t="shared" si="12"/>
        <v>0</v>
      </c>
      <c r="G116" s="74" t="e">
        <f>'Meter Data'!F118</f>
        <v>#DIV/0!</v>
      </c>
    </row>
    <row r="117" spans="1:7" x14ac:dyDescent="0.2">
      <c r="A117" s="323"/>
      <c r="B117" s="72">
        <v>38465</v>
      </c>
      <c r="C117" s="1">
        <v>17</v>
      </c>
      <c r="D117" s="147"/>
      <c r="E117" s="173"/>
      <c r="F117" s="73">
        <f t="shared" si="12"/>
        <v>0</v>
      </c>
      <c r="G117" s="74" t="e">
        <f>'Meter Data'!F119</f>
        <v>#DIV/0!</v>
      </c>
    </row>
    <row r="118" spans="1:7" x14ac:dyDescent="0.2">
      <c r="A118" s="323"/>
      <c r="B118" s="72">
        <v>38466</v>
      </c>
      <c r="C118" s="1">
        <v>17</v>
      </c>
      <c r="D118" s="147"/>
      <c r="E118" s="173"/>
      <c r="F118" s="73">
        <f t="shared" si="12"/>
        <v>0</v>
      </c>
      <c r="G118" s="74" t="e">
        <f>'Meter Data'!F120</f>
        <v>#DIV/0!</v>
      </c>
    </row>
    <row r="119" spans="1:7" x14ac:dyDescent="0.2">
      <c r="A119" s="323"/>
      <c r="B119" s="72">
        <v>38467</v>
      </c>
      <c r="C119" s="1">
        <v>17</v>
      </c>
      <c r="D119" s="147"/>
      <c r="E119" s="173"/>
      <c r="F119" s="73">
        <f t="shared" si="12"/>
        <v>0</v>
      </c>
      <c r="G119" s="74" t="e">
        <f>'Meter Data'!F121</f>
        <v>#DIV/0!</v>
      </c>
    </row>
    <row r="120" spans="1:7" x14ac:dyDescent="0.2">
      <c r="A120" s="323"/>
      <c r="B120" s="72">
        <v>38468</v>
      </c>
      <c r="C120" s="1">
        <v>17</v>
      </c>
      <c r="D120" s="147"/>
      <c r="E120" s="173"/>
      <c r="F120" s="73">
        <f t="shared" si="12"/>
        <v>0</v>
      </c>
      <c r="G120" s="74" t="e">
        <f>'Meter Data'!F122</f>
        <v>#DIV/0!</v>
      </c>
    </row>
    <row r="121" spans="1:7" x14ac:dyDescent="0.2">
      <c r="A121" s="323"/>
      <c r="B121" s="72">
        <v>38469</v>
      </c>
      <c r="C121" s="1">
        <v>17</v>
      </c>
      <c r="D121" s="147"/>
      <c r="E121" s="173"/>
      <c r="F121" s="73">
        <f t="shared" si="12"/>
        <v>0</v>
      </c>
      <c r="G121" s="74" t="e">
        <f>'Meter Data'!F123</f>
        <v>#DIV/0!</v>
      </c>
    </row>
    <row r="122" spans="1:7" x14ac:dyDescent="0.2">
      <c r="A122" s="323"/>
      <c r="B122" s="72">
        <v>38470</v>
      </c>
      <c r="C122" s="1">
        <v>17</v>
      </c>
      <c r="D122" s="147"/>
      <c r="E122" s="173"/>
      <c r="F122" s="73">
        <f t="shared" si="12"/>
        <v>0</v>
      </c>
      <c r="G122" s="74" t="e">
        <f>'Meter Data'!F124</f>
        <v>#DIV/0!</v>
      </c>
    </row>
    <row r="123" spans="1:7" x14ac:dyDescent="0.2">
      <c r="A123" s="323"/>
      <c r="B123" s="72">
        <v>38471</v>
      </c>
      <c r="C123" s="1">
        <v>17</v>
      </c>
      <c r="D123" s="147"/>
      <c r="E123" s="173"/>
      <c r="F123" s="73">
        <f t="shared" si="12"/>
        <v>0</v>
      </c>
      <c r="G123" s="74" t="e">
        <f>'Meter Data'!F125</f>
        <v>#DIV/0!</v>
      </c>
    </row>
    <row r="124" spans="1:7" x14ac:dyDescent="0.2">
      <c r="A124" s="323"/>
      <c r="B124" s="72">
        <v>38472</v>
      </c>
      <c r="C124" s="1">
        <v>18</v>
      </c>
      <c r="D124" s="147"/>
      <c r="E124" s="173"/>
      <c r="F124" s="73">
        <f t="shared" si="12"/>
        <v>0</v>
      </c>
      <c r="G124" s="74" t="e">
        <f>'Meter Data'!F126</f>
        <v>#DIV/0!</v>
      </c>
    </row>
    <row r="125" spans="1:7" x14ac:dyDescent="0.2">
      <c r="A125" s="323"/>
      <c r="B125" s="72">
        <v>38473</v>
      </c>
      <c r="C125" s="1">
        <v>18</v>
      </c>
      <c r="D125" s="173"/>
      <c r="E125" s="173"/>
      <c r="F125" s="73">
        <f t="shared" si="12"/>
        <v>0</v>
      </c>
      <c r="G125" s="74" t="e">
        <f>'Meter Data'!F127</f>
        <v>#DIV/0!</v>
      </c>
    </row>
    <row r="126" spans="1:7" ht="12.75" customHeight="1" x14ac:dyDescent="0.2">
      <c r="A126" s="318" t="s">
        <v>86</v>
      </c>
      <c r="B126" s="72">
        <v>38474</v>
      </c>
      <c r="C126" s="1">
        <v>18</v>
      </c>
      <c r="D126" s="173"/>
      <c r="E126" s="173"/>
      <c r="F126" s="73">
        <f t="shared" si="12"/>
        <v>0</v>
      </c>
      <c r="G126" s="74" t="e">
        <f>'Meter Data'!F128</f>
        <v>#DIV/0!</v>
      </c>
    </row>
    <row r="127" spans="1:7" x14ac:dyDescent="0.2">
      <c r="A127" s="318"/>
      <c r="B127" s="72">
        <v>38475</v>
      </c>
      <c r="C127" s="1">
        <v>18</v>
      </c>
      <c r="D127" s="173"/>
      <c r="E127" s="173"/>
      <c r="F127" s="73">
        <f t="shared" si="12"/>
        <v>0</v>
      </c>
      <c r="G127" s="74" t="e">
        <f>'Meter Data'!F129</f>
        <v>#DIV/0!</v>
      </c>
    </row>
    <row r="128" spans="1:7" x14ac:dyDescent="0.2">
      <c r="A128" s="318"/>
      <c r="B128" s="72">
        <v>38476</v>
      </c>
      <c r="C128" s="1">
        <v>18</v>
      </c>
      <c r="D128" s="173"/>
      <c r="E128" s="173"/>
      <c r="F128" s="73">
        <f t="shared" si="12"/>
        <v>0</v>
      </c>
      <c r="G128" s="74" t="e">
        <f>'Meter Data'!F130</f>
        <v>#DIV/0!</v>
      </c>
    </row>
    <row r="129" spans="1:7" x14ac:dyDescent="0.2">
      <c r="A129" s="318"/>
      <c r="B129" s="72">
        <v>38477</v>
      </c>
      <c r="C129" s="1">
        <v>18</v>
      </c>
      <c r="D129" s="173"/>
      <c r="E129" s="173"/>
      <c r="F129" s="73">
        <f t="shared" si="12"/>
        <v>0</v>
      </c>
      <c r="G129" s="74" t="e">
        <f>'Meter Data'!F131</f>
        <v>#DIV/0!</v>
      </c>
    </row>
    <row r="130" spans="1:7" x14ac:dyDescent="0.2">
      <c r="A130" s="318"/>
      <c r="B130" s="72">
        <v>38478</v>
      </c>
      <c r="C130" s="1">
        <v>18</v>
      </c>
      <c r="D130" s="173"/>
      <c r="E130" s="173"/>
      <c r="F130" s="73">
        <f t="shared" si="12"/>
        <v>0</v>
      </c>
      <c r="G130" s="74" t="e">
        <f>'Meter Data'!F132</f>
        <v>#DIV/0!</v>
      </c>
    </row>
    <row r="131" spans="1:7" x14ac:dyDescent="0.2">
      <c r="A131" s="318"/>
      <c r="B131" s="72">
        <v>38479</v>
      </c>
      <c r="C131" s="1">
        <v>19</v>
      </c>
      <c r="D131" s="173"/>
      <c r="E131" s="173"/>
      <c r="F131" s="73">
        <f t="shared" si="12"/>
        <v>0</v>
      </c>
      <c r="G131" s="74" t="e">
        <f>'Meter Data'!F133</f>
        <v>#DIV/0!</v>
      </c>
    </row>
    <row r="132" spans="1:7" x14ac:dyDescent="0.2">
      <c r="A132" s="318"/>
      <c r="B132" s="72">
        <v>38480</v>
      </c>
      <c r="C132" s="1">
        <v>19</v>
      </c>
      <c r="D132" s="173"/>
      <c r="E132" s="173"/>
      <c r="F132" s="73">
        <f t="shared" si="12"/>
        <v>0</v>
      </c>
      <c r="G132" s="74" t="e">
        <f>'Meter Data'!F134</f>
        <v>#DIV/0!</v>
      </c>
    </row>
    <row r="133" spans="1:7" x14ac:dyDescent="0.2">
      <c r="A133" s="318"/>
      <c r="B133" s="72">
        <v>38481</v>
      </c>
      <c r="C133" s="1">
        <v>19</v>
      </c>
      <c r="D133" s="173"/>
      <c r="E133" s="173"/>
      <c r="F133" s="73">
        <f t="shared" si="12"/>
        <v>0</v>
      </c>
      <c r="G133" s="74" t="e">
        <f>'Meter Data'!F135</f>
        <v>#DIV/0!</v>
      </c>
    </row>
    <row r="134" spans="1:7" x14ac:dyDescent="0.2">
      <c r="A134" s="318"/>
      <c r="B134" s="72">
        <v>38482</v>
      </c>
      <c r="C134" s="1">
        <v>19</v>
      </c>
      <c r="D134" s="173"/>
      <c r="E134" s="173"/>
      <c r="F134" s="73">
        <f t="shared" si="12"/>
        <v>0</v>
      </c>
      <c r="G134" s="74" t="e">
        <f>'Meter Data'!F136</f>
        <v>#DIV/0!</v>
      </c>
    </row>
    <row r="135" spans="1:7" x14ac:dyDescent="0.2">
      <c r="A135" s="318"/>
      <c r="B135" s="72">
        <v>38483</v>
      </c>
      <c r="C135" s="1">
        <v>19</v>
      </c>
      <c r="D135" s="173"/>
      <c r="E135" s="173"/>
      <c r="F135" s="73">
        <f t="shared" si="12"/>
        <v>0</v>
      </c>
      <c r="G135" s="74" t="e">
        <f>'Meter Data'!F137</f>
        <v>#DIV/0!</v>
      </c>
    </row>
    <row r="136" spans="1:7" x14ac:dyDescent="0.2">
      <c r="A136" s="318"/>
      <c r="B136" s="72">
        <v>38484</v>
      </c>
      <c r="C136" s="1">
        <v>19</v>
      </c>
      <c r="D136" s="173"/>
      <c r="E136" s="173"/>
      <c r="F136" s="73">
        <f t="shared" si="12"/>
        <v>0</v>
      </c>
      <c r="G136" s="74" t="e">
        <f>'Meter Data'!F138</f>
        <v>#DIV/0!</v>
      </c>
    </row>
    <row r="137" spans="1:7" x14ac:dyDescent="0.2">
      <c r="A137" s="318"/>
      <c r="B137" s="72">
        <v>38485</v>
      </c>
      <c r="C137" s="1">
        <v>19</v>
      </c>
      <c r="D137" s="173"/>
      <c r="E137" s="173"/>
      <c r="F137" s="73">
        <f t="shared" si="12"/>
        <v>0</v>
      </c>
      <c r="G137" s="74" t="e">
        <f>'Meter Data'!F139</f>
        <v>#DIV/0!</v>
      </c>
    </row>
    <row r="138" spans="1:7" x14ac:dyDescent="0.2">
      <c r="A138" s="318"/>
      <c r="B138" s="72">
        <v>38486</v>
      </c>
      <c r="C138" s="1">
        <v>20</v>
      </c>
      <c r="D138" s="173"/>
      <c r="E138" s="173"/>
      <c r="F138" s="73">
        <f t="shared" si="12"/>
        <v>0</v>
      </c>
      <c r="G138" s="74" t="e">
        <f>'Meter Data'!F140</f>
        <v>#DIV/0!</v>
      </c>
    </row>
    <row r="139" spans="1:7" x14ac:dyDescent="0.2">
      <c r="A139" s="318"/>
      <c r="B139" s="72">
        <v>38487</v>
      </c>
      <c r="C139" s="1">
        <v>20</v>
      </c>
      <c r="D139" s="173"/>
      <c r="E139" s="173"/>
      <c r="F139" s="73">
        <f t="shared" ref="F139:F202" si="13">IF(D139-(E139*0.67)&gt;0,(D139-(E139*0.67)),0)</f>
        <v>0</v>
      </c>
      <c r="G139" s="74" t="e">
        <f>'Meter Data'!F141</f>
        <v>#DIV/0!</v>
      </c>
    </row>
    <row r="140" spans="1:7" x14ac:dyDescent="0.2">
      <c r="A140" s="318"/>
      <c r="B140" s="72">
        <v>38488</v>
      </c>
      <c r="C140" s="1">
        <v>20</v>
      </c>
      <c r="D140" s="173"/>
      <c r="E140" s="173"/>
      <c r="F140" s="73">
        <f t="shared" si="13"/>
        <v>0</v>
      </c>
      <c r="G140" s="74" t="e">
        <f>'Meter Data'!F142</f>
        <v>#DIV/0!</v>
      </c>
    </row>
    <row r="141" spans="1:7" x14ac:dyDescent="0.2">
      <c r="A141" s="318"/>
      <c r="B141" s="72">
        <v>38489</v>
      </c>
      <c r="C141" s="1">
        <v>20</v>
      </c>
      <c r="D141" s="173"/>
      <c r="E141" s="173"/>
      <c r="F141" s="73">
        <f t="shared" si="13"/>
        <v>0</v>
      </c>
      <c r="G141" s="74" t="e">
        <f>'Meter Data'!F143</f>
        <v>#DIV/0!</v>
      </c>
    </row>
    <row r="142" spans="1:7" x14ac:dyDescent="0.2">
      <c r="A142" s="318"/>
      <c r="B142" s="72">
        <v>38490</v>
      </c>
      <c r="C142" s="1">
        <v>20</v>
      </c>
      <c r="D142" s="173"/>
      <c r="E142" s="173"/>
      <c r="F142" s="73">
        <f t="shared" si="13"/>
        <v>0</v>
      </c>
      <c r="G142" s="74" t="e">
        <f>'Meter Data'!F144</f>
        <v>#DIV/0!</v>
      </c>
    </row>
    <row r="143" spans="1:7" x14ac:dyDescent="0.2">
      <c r="A143" s="318"/>
      <c r="B143" s="72">
        <v>38491</v>
      </c>
      <c r="C143" s="1">
        <v>20</v>
      </c>
      <c r="D143" s="173"/>
      <c r="E143" s="173"/>
      <c r="F143" s="73">
        <f t="shared" si="13"/>
        <v>0</v>
      </c>
      <c r="G143" s="74" t="e">
        <f>'Meter Data'!F145</f>
        <v>#DIV/0!</v>
      </c>
    </row>
    <row r="144" spans="1:7" x14ac:dyDescent="0.2">
      <c r="A144" s="318"/>
      <c r="B144" s="72">
        <v>38492</v>
      </c>
      <c r="C144" s="1">
        <v>20</v>
      </c>
      <c r="D144" s="173"/>
      <c r="E144" s="173"/>
      <c r="F144" s="73">
        <f t="shared" si="13"/>
        <v>0</v>
      </c>
      <c r="G144" s="74" t="e">
        <f>'Meter Data'!F146</f>
        <v>#DIV/0!</v>
      </c>
    </row>
    <row r="145" spans="1:7" x14ac:dyDescent="0.2">
      <c r="A145" s="318"/>
      <c r="B145" s="72">
        <v>38493</v>
      </c>
      <c r="C145" s="1">
        <v>21</v>
      </c>
      <c r="D145" s="173"/>
      <c r="E145" s="173"/>
      <c r="F145" s="73">
        <f t="shared" si="13"/>
        <v>0</v>
      </c>
      <c r="G145" s="74" t="e">
        <f>'Meter Data'!F147</f>
        <v>#DIV/0!</v>
      </c>
    </row>
    <row r="146" spans="1:7" x14ac:dyDescent="0.2">
      <c r="A146" s="318"/>
      <c r="B146" s="72">
        <v>38494</v>
      </c>
      <c r="C146" s="1">
        <v>21</v>
      </c>
      <c r="D146" s="173"/>
      <c r="E146" s="173"/>
      <c r="F146" s="73">
        <f t="shared" si="13"/>
        <v>0</v>
      </c>
      <c r="G146" s="74" t="e">
        <f>'Meter Data'!F148</f>
        <v>#DIV/0!</v>
      </c>
    </row>
    <row r="147" spans="1:7" x14ac:dyDescent="0.2">
      <c r="A147" s="318"/>
      <c r="B147" s="72">
        <v>38495</v>
      </c>
      <c r="C147" s="1">
        <v>21</v>
      </c>
      <c r="D147" s="173"/>
      <c r="E147" s="173"/>
      <c r="F147" s="73">
        <f t="shared" si="13"/>
        <v>0</v>
      </c>
      <c r="G147" s="74" t="e">
        <f>'Meter Data'!F149</f>
        <v>#DIV/0!</v>
      </c>
    </row>
    <row r="148" spans="1:7" x14ac:dyDescent="0.2">
      <c r="A148" s="318"/>
      <c r="B148" s="72">
        <v>38496</v>
      </c>
      <c r="C148" s="1">
        <v>21</v>
      </c>
      <c r="D148" s="173"/>
      <c r="E148" s="173"/>
      <c r="F148" s="73">
        <f t="shared" si="13"/>
        <v>0</v>
      </c>
      <c r="G148" s="74" t="e">
        <f>'Meter Data'!F150</f>
        <v>#DIV/0!</v>
      </c>
    </row>
    <row r="149" spans="1:7" x14ac:dyDescent="0.2">
      <c r="A149" s="318"/>
      <c r="B149" s="72">
        <v>38497</v>
      </c>
      <c r="C149" s="1">
        <v>21</v>
      </c>
      <c r="D149" s="173"/>
      <c r="E149" s="173"/>
      <c r="F149" s="73">
        <f t="shared" si="13"/>
        <v>0</v>
      </c>
      <c r="G149" s="74" t="e">
        <f>'Meter Data'!F151</f>
        <v>#DIV/0!</v>
      </c>
    </row>
    <row r="150" spans="1:7" x14ac:dyDescent="0.2">
      <c r="A150" s="318"/>
      <c r="B150" s="72">
        <v>38498</v>
      </c>
      <c r="C150" s="1">
        <v>21</v>
      </c>
      <c r="D150" s="173"/>
      <c r="E150" s="173"/>
      <c r="F150" s="73">
        <f t="shared" si="13"/>
        <v>0</v>
      </c>
      <c r="G150" s="74" t="e">
        <f>'Meter Data'!F152</f>
        <v>#DIV/0!</v>
      </c>
    </row>
    <row r="151" spans="1:7" x14ac:dyDescent="0.2">
      <c r="A151" s="318"/>
      <c r="B151" s="72">
        <v>38499</v>
      </c>
      <c r="C151" s="1">
        <v>21</v>
      </c>
      <c r="D151" s="173"/>
      <c r="E151" s="173"/>
      <c r="F151" s="73">
        <f t="shared" si="13"/>
        <v>0</v>
      </c>
      <c r="G151" s="74" t="e">
        <f>'Meter Data'!F153</f>
        <v>#DIV/0!</v>
      </c>
    </row>
    <row r="152" spans="1:7" x14ac:dyDescent="0.2">
      <c r="A152" s="318"/>
      <c r="B152" s="72">
        <v>38500</v>
      </c>
      <c r="C152" s="1">
        <v>22</v>
      </c>
      <c r="D152" s="173"/>
      <c r="E152" s="173"/>
      <c r="F152" s="73">
        <f t="shared" si="13"/>
        <v>0</v>
      </c>
      <c r="G152" s="74" t="e">
        <f>'Meter Data'!F154</f>
        <v>#DIV/0!</v>
      </c>
    </row>
    <row r="153" spans="1:7" x14ac:dyDescent="0.2">
      <c r="A153" s="318"/>
      <c r="B153" s="72">
        <v>38501</v>
      </c>
      <c r="C153" s="1">
        <v>22</v>
      </c>
      <c r="D153" s="173"/>
      <c r="E153" s="173"/>
      <c r="F153" s="73">
        <f t="shared" si="13"/>
        <v>0</v>
      </c>
      <c r="G153" s="74" t="e">
        <f>'Meter Data'!F155</f>
        <v>#DIV/0!</v>
      </c>
    </row>
    <row r="154" spans="1:7" x14ac:dyDescent="0.2">
      <c r="A154" s="318"/>
      <c r="B154" s="72">
        <v>38502</v>
      </c>
      <c r="C154" s="1">
        <v>22</v>
      </c>
      <c r="D154" s="173"/>
      <c r="E154" s="173"/>
      <c r="F154" s="73">
        <f t="shared" si="13"/>
        <v>0</v>
      </c>
      <c r="G154" s="74" t="e">
        <f>'Meter Data'!F156</f>
        <v>#DIV/0!</v>
      </c>
    </row>
    <row r="155" spans="1:7" x14ac:dyDescent="0.2">
      <c r="A155" s="318"/>
      <c r="B155" s="72">
        <v>38503</v>
      </c>
      <c r="C155" s="1">
        <v>22</v>
      </c>
      <c r="D155" s="173"/>
      <c r="E155" s="173"/>
      <c r="F155" s="73">
        <f t="shared" si="13"/>
        <v>0</v>
      </c>
      <c r="G155" s="74" t="e">
        <f>'Meter Data'!F157</f>
        <v>#DIV/0!</v>
      </c>
    </row>
    <row r="156" spans="1:7" x14ac:dyDescent="0.2">
      <c r="A156" s="318"/>
      <c r="B156" s="72">
        <v>38504</v>
      </c>
      <c r="C156" s="1">
        <v>22</v>
      </c>
      <c r="D156" s="173"/>
      <c r="E156" s="173"/>
      <c r="F156" s="73">
        <f t="shared" si="13"/>
        <v>0</v>
      </c>
      <c r="G156" s="74" t="e">
        <f>'Meter Data'!F158</f>
        <v>#DIV/0!</v>
      </c>
    </row>
    <row r="157" spans="1:7" ht="12.75" customHeight="1" x14ac:dyDescent="0.2">
      <c r="A157" s="324" t="s">
        <v>87</v>
      </c>
      <c r="B157" s="72">
        <v>38505</v>
      </c>
      <c r="C157" s="1">
        <v>22</v>
      </c>
      <c r="D157" s="173"/>
      <c r="E157" s="173"/>
      <c r="F157" s="73">
        <f t="shared" si="13"/>
        <v>0</v>
      </c>
      <c r="G157" s="74" t="e">
        <f>'Meter Data'!F159</f>
        <v>#DIV/0!</v>
      </c>
    </row>
    <row r="158" spans="1:7" x14ac:dyDescent="0.2">
      <c r="A158" s="324"/>
      <c r="B158" s="72">
        <v>38506</v>
      </c>
      <c r="C158" s="1">
        <v>22</v>
      </c>
      <c r="D158" s="173"/>
      <c r="E158" s="173"/>
      <c r="F158" s="73">
        <f t="shared" si="13"/>
        <v>0</v>
      </c>
      <c r="G158" s="74" t="e">
        <f>'Meter Data'!F160</f>
        <v>#DIV/0!</v>
      </c>
    </row>
    <row r="159" spans="1:7" x14ac:dyDescent="0.2">
      <c r="A159" s="324"/>
      <c r="B159" s="72">
        <v>38507</v>
      </c>
      <c r="C159" s="1">
        <v>23</v>
      </c>
      <c r="D159" s="173"/>
      <c r="E159" s="173"/>
      <c r="F159" s="73">
        <f t="shared" si="13"/>
        <v>0</v>
      </c>
      <c r="G159" s="74" t="e">
        <f>'Meter Data'!F161</f>
        <v>#DIV/0!</v>
      </c>
    </row>
    <row r="160" spans="1:7" x14ac:dyDescent="0.2">
      <c r="A160" s="324"/>
      <c r="B160" s="72">
        <v>38508</v>
      </c>
      <c r="C160" s="1">
        <v>23</v>
      </c>
      <c r="D160" s="173"/>
      <c r="E160" s="173"/>
      <c r="F160" s="73">
        <f t="shared" si="13"/>
        <v>0</v>
      </c>
      <c r="G160" s="74" t="e">
        <f>'Meter Data'!F162</f>
        <v>#DIV/0!</v>
      </c>
    </row>
    <row r="161" spans="1:7" x14ac:dyDescent="0.2">
      <c r="A161" s="324"/>
      <c r="B161" s="72">
        <v>38509</v>
      </c>
      <c r="C161" s="1">
        <v>23</v>
      </c>
      <c r="D161" s="173"/>
      <c r="E161" s="173"/>
      <c r="F161" s="73">
        <f t="shared" si="13"/>
        <v>0</v>
      </c>
      <c r="G161" s="74" t="e">
        <f>'Meter Data'!F163</f>
        <v>#DIV/0!</v>
      </c>
    </row>
    <row r="162" spans="1:7" x14ac:dyDescent="0.2">
      <c r="A162" s="324"/>
      <c r="B162" s="72">
        <v>38510</v>
      </c>
      <c r="C162" s="1">
        <v>23</v>
      </c>
      <c r="D162" s="173"/>
      <c r="E162" s="173"/>
      <c r="F162" s="73">
        <f t="shared" si="13"/>
        <v>0</v>
      </c>
      <c r="G162" s="74" t="e">
        <f>'Meter Data'!F164</f>
        <v>#DIV/0!</v>
      </c>
    </row>
    <row r="163" spans="1:7" x14ac:dyDescent="0.2">
      <c r="A163" s="324"/>
      <c r="B163" s="72">
        <v>38511</v>
      </c>
      <c r="C163" s="1">
        <v>23</v>
      </c>
      <c r="D163" s="173"/>
      <c r="E163" s="173"/>
      <c r="F163" s="73">
        <f t="shared" si="13"/>
        <v>0</v>
      </c>
      <c r="G163" s="74" t="e">
        <f>'Meter Data'!F165</f>
        <v>#DIV/0!</v>
      </c>
    </row>
    <row r="164" spans="1:7" x14ac:dyDescent="0.2">
      <c r="A164" s="324"/>
      <c r="B164" s="72">
        <v>38512</v>
      </c>
      <c r="C164" s="1">
        <v>23</v>
      </c>
      <c r="D164" s="173"/>
      <c r="E164" s="173"/>
      <c r="F164" s="73">
        <f t="shared" si="13"/>
        <v>0</v>
      </c>
      <c r="G164" s="74" t="e">
        <f>'Meter Data'!F166</f>
        <v>#DIV/0!</v>
      </c>
    </row>
    <row r="165" spans="1:7" x14ac:dyDescent="0.2">
      <c r="A165" s="324"/>
      <c r="B165" s="72">
        <v>38513</v>
      </c>
      <c r="C165" s="1">
        <v>23</v>
      </c>
      <c r="D165" s="173"/>
      <c r="E165" s="173"/>
      <c r="F165" s="73">
        <f t="shared" si="13"/>
        <v>0</v>
      </c>
      <c r="G165" s="74" t="e">
        <f>'Meter Data'!F167</f>
        <v>#DIV/0!</v>
      </c>
    </row>
    <row r="166" spans="1:7" x14ac:dyDescent="0.2">
      <c r="A166" s="324"/>
      <c r="B166" s="72">
        <v>38514</v>
      </c>
      <c r="C166" s="1">
        <v>24</v>
      </c>
      <c r="D166" s="173"/>
      <c r="E166" s="173"/>
      <c r="F166" s="73">
        <f t="shared" si="13"/>
        <v>0</v>
      </c>
      <c r="G166" s="74" t="e">
        <f>'Meter Data'!F168</f>
        <v>#DIV/0!</v>
      </c>
    </row>
    <row r="167" spans="1:7" x14ac:dyDescent="0.2">
      <c r="A167" s="324"/>
      <c r="B167" s="72">
        <v>38515</v>
      </c>
      <c r="C167" s="1">
        <v>24</v>
      </c>
      <c r="D167" s="173"/>
      <c r="E167" s="173"/>
      <c r="F167" s="73">
        <f t="shared" si="13"/>
        <v>0</v>
      </c>
      <c r="G167" s="74" t="e">
        <f>'Meter Data'!F169</f>
        <v>#DIV/0!</v>
      </c>
    </row>
    <row r="168" spans="1:7" x14ac:dyDescent="0.2">
      <c r="A168" s="324"/>
      <c r="B168" s="72">
        <v>38516</v>
      </c>
      <c r="C168" s="1">
        <v>24</v>
      </c>
      <c r="D168" s="173"/>
      <c r="E168" s="173"/>
      <c r="F168" s="73">
        <f t="shared" si="13"/>
        <v>0</v>
      </c>
      <c r="G168" s="74" t="e">
        <f>'Meter Data'!F170</f>
        <v>#DIV/0!</v>
      </c>
    </row>
    <row r="169" spans="1:7" x14ac:dyDescent="0.2">
      <c r="A169" s="324"/>
      <c r="B169" s="72">
        <v>38517</v>
      </c>
      <c r="C169" s="1">
        <v>24</v>
      </c>
      <c r="D169" s="173"/>
      <c r="E169" s="173"/>
      <c r="F169" s="73">
        <f t="shared" si="13"/>
        <v>0</v>
      </c>
      <c r="G169" s="74" t="e">
        <f>'Meter Data'!F171</f>
        <v>#DIV/0!</v>
      </c>
    </row>
    <row r="170" spans="1:7" x14ac:dyDescent="0.2">
      <c r="A170" s="324"/>
      <c r="B170" s="72">
        <v>38518</v>
      </c>
      <c r="C170" s="1">
        <v>24</v>
      </c>
      <c r="D170" s="173"/>
      <c r="E170" s="173"/>
      <c r="F170" s="73">
        <f t="shared" si="13"/>
        <v>0</v>
      </c>
      <c r="G170" s="74" t="e">
        <f>'Meter Data'!F172</f>
        <v>#DIV/0!</v>
      </c>
    </row>
    <row r="171" spans="1:7" x14ac:dyDescent="0.2">
      <c r="A171" s="324"/>
      <c r="B171" s="72">
        <v>38519</v>
      </c>
      <c r="C171" s="1">
        <v>24</v>
      </c>
      <c r="D171" s="173"/>
      <c r="E171" s="173"/>
      <c r="F171" s="73">
        <f t="shared" si="13"/>
        <v>0</v>
      </c>
      <c r="G171" s="74" t="e">
        <f>'Meter Data'!F173</f>
        <v>#DIV/0!</v>
      </c>
    </row>
    <row r="172" spans="1:7" x14ac:dyDescent="0.2">
      <c r="A172" s="324"/>
      <c r="B172" s="72">
        <v>38520</v>
      </c>
      <c r="C172" s="1">
        <v>24</v>
      </c>
      <c r="D172" s="173"/>
      <c r="E172" s="173"/>
      <c r="F172" s="73">
        <f t="shared" si="13"/>
        <v>0</v>
      </c>
      <c r="G172" s="74" t="e">
        <f>'Meter Data'!F174</f>
        <v>#DIV/0!</v>
      </c>
    </row>
    <row r="173" spans="1:7" x14ac:dyDescent="0.2">
      <c r="A173" s="324"/>
      <c r="B173" s="72">
        <v>38521</v>
      </c>
      <c r="C173" s="1">
        <v>25</v>
      </c>
      <c r="D173" s="173"/>
      <c r="E173" s="173"/>
      <c r="F173" s="73">
        <f t="shared" si="13"/>
        <v>0</v>
      </c>
      <c r="G173" s="74" t="e">
        <f>'Meter Data'!F175</f>
        <v>#DIV/0!</v>
      </c>
    </row>
    <row r="174" spans="1:7" x14ac:dyDescent="0.2">
      <c r="A174" s="324"/>
      <c r="B174" s="72">
        <v>38522</v>
      </c>
      <c r="C174" s="1">
        <v>25</v>
      </c>
      <c r="D174" s="173"/>
      <c r="E174" s="173"/>
      <c r="F174" s="73">
        <f t="shared" si="13"/>
        <v>0</v>
      </c>
      <c r="G174" s="74" t="e">
        <f>'Meter Data'!F176</f>
        <v>#DIV/0!</v>
      </c>
    </row>
    <row r="175" spans="1:7" x14ac:dyDescent="0.2">
      <c r="A175" s="324"/>
      <c r="B175" s="72">
        <v>38523</v>
      </c>
      <c r="C175" s="1">
        <v>25</v>
      </c>
      <c r="D175" s="173"/>
      <c r="E175" s="173"/>
      <c r="F175" s="73">
        <f t="shared" si="13"/>
        <v>0</v>
      </c>
      <c r="G175" s="74" t="e">
        <f>'Meter Data'!F177</f>
        <v>#DIV/0!</v>
      </c>
    </row>
    <row r="176" spans="1:7" x14ac:dyDescent="0.2">
      <c r="A176" s="324"/>
      <c r="B176" s="72">
        <v>38524</v>
      </c>
      <c r="C176" s="1">
        <v>25</v>
      </c>
      <c r="D176" s="173"/>
      <c r="E176" s="173"/>
      <c r="F176" s="73">
        <f t="shared" si="13"/>
        <v>0</v>
      </c>
      <c r="G176" s="74" t="e">
        <f>'Meter Data'!F178</f>
        <v>#DIV/0!</v>
      </c>
    </row>
    <row r="177" spans="1:7" x14ac:dyDescent="0.2">
      <c r="A177" s="324"/>
      <c r="B177" s="72">
        <v>38525</v>
      </c>
      <c r="C177" s="1">
        <v>25</v>
      </c>
      <c r="D177" s="173"/>
      <c r="E177" s="173"/>
      <c r="F177" s="73">
        <f t="shared" si="13"/>
        <v>0</v>
      </c>
      <c r="G177" s="74" t="e">
        <f>'Meter Data'!F179</f>
        <v>#DIV/0!</v>
      </c>
    </row>
    <row r="178" spans="1:7" x14ac:dyDescent="0.2">
      <c r="A178" s="324"/>
      <c r="B178" s="72">
        <v>38526</v>
      </c>
      <c r="C178" s="1">
        <v>25</v>
      </c>
      <c r="D178" s="173"/>
      <c r="E178" s="173"/>
      <c r="F178" s="73">
        <f t="shared" si="13"/>
        <v>0</v>
      </c>
      <c r="G178" s="74" t="e">
        <f>'Meter Data'!F180</f>
        <v>#DIV/0!</v>
      </c>
    </row>
    <row r="179" spans="1:7" x14ac:dyDescent="0.2">
      <c r="A179" s="324"/>
      <c r="B179" s="72">
        <v>38527</v>
      </c>
      <c r="C179" s="1">
        <v>25</v>
      </c>
      <c r="D179" s="173"/>
      <c r="E179" s="173"/>
      <c r="F179" s="73">
        <f t="shared" si="13"/>
        <v>0</v>
      </c>
      <c r="G179" s="74" t="e">
        <f>'Meter Data'!F181</f>
        <v>#DIV/0!</v>
      </c>
    </row>
    <row r="180" spans="1:7" x14ac:dyDescent="0.2">
      <c r="A180" s="324"/>
      <c r="B180" s="72">
        <v>38528</v>
      </c>
      <c r="C180" s="1">
        <v>26</v>
      </c>
      <c r="D180" s="173"/>
      <c r="E180" s="173"/>
      <c r="F180" s="73">
        <f t="shared" si="13"/>
        <v>0</v>
      </c>
      <c r="G180" s="74" t="e">
        <f>'Meter Data'!F182</f>
        <v>#DIV/0!</v>
      </c>
    </row>
    <row r="181" spans="1:7" x14ac:dyDescent="0.2">
      <c r="A181" s="324"/>
      <c r="B181" s="72">
        <v>38529</v>
      </c>
      <c r="C181" s="1">
        <v>26</v>
      </c>
      <c r="D181" s="173"/>
      <c r="E181" s="173"/>
      <c r="F181" s="73">
        <f t="shared" si="13"/>
        <v>0</v>
      </c>
      <c r="G181" s="74" t="e">
        <f>'Meter Data'!F183</f>
        <v>#DIV/0!</v>
      </c>
    </row>
    <row r="182" spans="1:7" x14ac:dyDescent="0.2">
      <c r="A182" s="324"/>
      <c r="B182" s="72">
        <v>38530</v>
      </c>
      <c r="C182" s="1">
        <v>26</v>
      </c>
      <c r="D182" s="173"/>
      <c r="E182" s="173"/>
      <c r="F182" s="73">
        <f t="shared" si="13"/>
        <v>0</v>
      </c>
      <c r="G182" s="74" t="e">
        <f>'Meter Data'!F184</f>
        <v>#DIV/0!</v>
      </c>
    </row>
    <row r="183" spans="1:7" x14ac:dyDescent="0.2">
      <c r="A183" s="324"/>
      <c r="B183" s="72">
        <v>38531</v>
      </c>
      <c r="C183" s="1">
        <v>26</v>
      </c>
      <c r="D183" s="173"/>
      <c r="E183" s="173"/>
      <c r="F183" s="73">
        <f t="shared" si="13"/>
        <v>0</v>
      </c>
      <c r="G183" s="74" t="e">
        <f>'Meter Data'!F185</f>
        <v>#DIV/0!</v>
      </c>
    </row>
    <row r="184" spans="1:7" x14ac:dyDescent="0.2">
      <c r="A184" s="324"/>
      <c r="B184" s="72">
        <v>38532</v>
      </c>
      <c r="C184" s="1">
        <v>26</v>
      </c>
      <c r="D184" s="173"/>
      <c r="E184" s="173"/>
      <c r="F184" s="73">
        <f t="shared" si="13"/>
        <v>0</v>
      </c>
      <c r="G184" s="74" t="e">
        <f>'Meter Data'!F186</f>
        <v>#DIV/0!</v>
      </c>
    </row>
    <row r="185" spans="1:7" x14ac:dyDescent="0.2">
      <c r="A185" s="324"/>
      <c r="B185" s="72">
        <v>38533</v>
      </c>
      <c r="C185" s="1">
        <v>26</v>
      </c>
      <c r="D185" s="173"/>
      <c r="E185" s="173"/>
      <c r="F185" s="73">
        <f t="shared" si="13"/>
        <v>0</v>
      </c>
      <c r="G185" s="74" t="e">
        <f>'Meter Data'!F187</f>
        <v>#DIV/0!</v>
      </c>
    </row>
    <row r="186" spans="1:7" x14ac:dyDescent="0.2">
      <c r="A186" s="324"/>
      <c r="B186" s="72">
        <v>38534</v>
      </c>
      <c r="C186" s="1">
        <v>26</v>
      </c>
      <c r="D186" s="173"/>
      <c r="E186" s="173"/>
      <c r="F186" s="73">
        <f t="shared" si="13"/>
        <v>0</v>
      </c>
      <c r="G186" s="74" t="e">
        <f>'Meter Data'!F188</f>
        <v>#DIV/0!</v>
      </c>
    </row>
    <row r="187" spans="1:7" x14ac:dyDescent="0.2">
      <c r="A187" s="325" t="s">
        <v>88</v>
      </c>
      <c r="B187" s="72">
        <v>38535</v>
      </c>
      <c r="C187" s="1">
        <v>27</v>
      </c>
      <c r="D187" s="173"/>
      <c r="E187" s="173"/>
      <c r="F187" s="73">
        <f t="shared" si="13"/>
        <v>0</v>
      </c>
      <c r="G187" s="74" t="e">
        <f>'Meter Data'!F189</f>
        <v>#DIV/0!</v>
      </c>
    </row>
    <row r="188" spans="1:7" ht="12.75" customHeight="1" x14ac:dyDescent="0.2">
      <c r="A188" s="319" t="s">
        <v>88</v>
      </c>
      <c r="B188" s="72">
        <v>38536</v>
      </c>
      <c r="C188" s="1">
        <v>27</v>
      </c>
      <c r="D188" s="173"/>
      <c r="E188" s="173"/>
      <c r="F188" s="73">
        <f t="shared" si="13"/>
        <v>0</v>
      </c>
      <c r="G188" s="74" t="e">
        <f>'Meter Data'!F190</f>
        <v>#DIV/0!</v>
      </c>
    </row>
    <row r="189" spans="1:7" x14ac:dyDescent="0.2">
      <c r="A189" s="319"/>
      <c r="B189" s="72">
        <v>38537</v>
      </c>
      <c r="C189" s="1">
        <v>27</v>
      </c>
      <c r="D189" s="173"/>
      <c r="E189" s="173"/>
      <c r="F189" s="73">
        <f t="shared" si="13"/>
        <v>0</v>
      </c>
      <c r="G189" s="74" t="e">
        <f>'Meter Data'!F191</f>
        <v>#DIV/0!</v>
      </c>
    </row>
    <row r="190" spans="1:7" x14ac:dyDescent="0.2">
      <c r="A190" s="319"/>
      <c r="B190" s="72">
        <v>38538</v>
      </c>
      <c r="C190" s="1">
        <v>27</v>
      </c>
      <c r="D190" s="173"/>
      <c r="E190" s="173"/>
      <c r="F190" s="73">
        <f t="shared" si="13"/>
        <v>0</v>
      </c>
      <c r="G190" s="74" t="e">
        <f>'Meter Data'!F192</f>
        <v>#DIV/0!</v>
      </c>
    </row>
    <row r="191" spans="1:7" x14ac:dyDescent="0.2">
      <c r="A191" s="319"/>
      <c r="B191" s="72">
        <v>38539</v>
      </c>
      <c r="C191" s="1">
        <v>27</v>
      </c>
      <c r="D191" s="173"/>
      <c r="E191" s="173"/>
      <c r="F191" s="73">
        <f t="shared" si="13"/>
        <v>0</v>
      </c>
      <c r="G191" s="74" t="e">
        <f>'Meter Data'!F193</f>
        <v>#DIV/0!</v>
      </c>
    </row>
    <row r="192" spans="1:7" x14ac:dyDescent="0.2">
      <c r="A192" s="319"/>
      <c r="B192" s="72">
        <v>38540</v>
      </c>
      <c r="C192" s="1">
        <v>27</v>
      </c>
      <c r="D192" s="173"/>
      <c r="E192" s="173"/>
      <c r="F192" s="73">
        <f t="shared" si="13"/>
        <v>0</v>
      </c>
      <c r="G192" s="74" t="e">
        <f>'Meter Data'!F194</f>
        <v>#DIV/0!</v>
      </c>
    </row>
    <row r="193" spans="1:7" x14ac:dyDescent="0.2">
      <c r="A193" s="319"/>
      <c r="B193" s="72">
        <v>38541</v>
      </c>
      <c r="C193" s="1">
        <v>27</v>
      </c>
      <c r="D193" s="173"/>
      <c r="E193" s="173"/>
      <c r="F193" s="73">
        <f t="shared" si="13"/>
        <v>0</v>
      </c>
      <c r="G193" s="74" t="e">
        <f>'Meter Data'!F195</f>
        <v>#DIV/0!</v>
      </c>
    </row>
    <row r="194" spans="1:7" x14ac:dyDescent="0.2">
      <c r="A194" s="319"/>
      <c r="B194" s="72">
        <v>38542</v>
      </c>
      <c r="C194" s="1">
        <v>28</v>
      </c>
      <c r="D194" s="173"/>
      <c r="E194" s="173"/>
      <c r="F194" s="73">
        <f t="shared" si="13"/>
        <v>0</v>
      </c>
      <c r="G194" s="74" t="e">
        <f>'Meter Data'!F196</f>
        <v>#DIV/0!</v>
      </c>
    </row>
    <row r="195" spans="1:7" x14ac:dyDescent="0.2">
      <c r="A195" s="319"/>
      <c r="B195" s="72">
        <v>38543</v>
      </c>
      <c r="C195" s="1">
        <v>28</v>
      </c>
      <c r="D195" s="173"/>
      <c r="E195" s="173"/>
      <c r="F195" s="73">
        <f t="shared" si="13"/>
        <v>0</v>
      </c>
      <c r="G195" s="74" t="e">
        <f>'Meter Data'!F197</f>
        <v>#DIV/0!</v>
      </c>
    </row>
    <row r="196" spans="1:7" x14ac:dyDescent="0.2">
      <c r="A196" s="319"/>
      <c r="B196" s="72">
        <v>38544</v>
      </c>
      <c r="C196" s="1">
        <v>28</v>
      </c>
      <c r="D196" s="173"/>
      <c r="E196" s="173"/>
      <c r="F196" s="73">
        <f t="shared" si="13"/>
        <v>0</v>
      </c>
      <c r="G196" s="74" t="e">
        <f>'Meter Data'!F198</f>
        <v>#DIV/0!</v>
      </c>
    </row>
    <row r="197" spans="1:7" x14ac:dyDescent="0.2">
      <c r="A197" s="319"/>
      <c r="B197" s="72">
        <v>38545</v>
      </c>
      <c r="C197" s="1">
        <v>28</v>
      </c>
      <c r="D197" s="173"/>
      <c r="E197" s="173"/>
      <c r="F197" s="73">
        <f t="shared" si="13"/>
        <v>0</v>
      </c>
      <c r="G197" s="74" t="e">
        <f>'Meter Data'!F199</f>
        <v>#DIV/0!</v>
      </c>
    </row>
    <row r="198" spans="1:7" x14ac:dyDescent="0.2">
      <c r="A198" s="319"/>
      <c r="B198" s="72">
        <v>38546</v>
      </c>
      <c r="C198" s="1">
        <v>28</v>
      </c>
      <c r="D198" s="173"/>
      <c r="E198" s="173"/>
      <c r="F198" s="73">
        <f t="shared" si="13"/>
        <v>0</v>
      </c>
      <c r="G198" s="74" t="e">
        <f>'Meter Data'!F200</f>
        <v>#DIV/0!</v>
      </c>
    </row>
    <row r="199" spans="1:7" x14ac:dyDescent="0.2">
      <c r="A199" s="319"/>
      <c r="B199" s="72">
        <v>38547</v>
      </c>
      <c r="C199" s="1">
        <v>28</v>
      </c>
      <c r="D199" s="173"/>
      <c r="E199" s="173"/>
      <c r="F199" s="73">
        <f t="shared" si="13"/>
        <v>0</v>
      </c>
      <c r="G199" s="74" t="e">
        <f>'Meter Data'!F201</f>
        <v>#DIV/0!</v>
      </c>
    </row>
    <row r="200" spans="1:7" x14ac:dyDescent="0.2">
      <c r="A200" s="319"/>
      <c r="B200" s="72">
        <v>38548</v>
      </c>
      <c r="C200" s="1">
        <v>28</v>
      </c>
      <c r="D200" s="173"/>
      <c r="E200" s="173"/>
      <c r="F200" s="73">
        <f t="shared" si="13"/>
        <v>0</v>
      </c>
      <c r="G200" s="74" t="e">
        <f>'Meter Data'!F202</f>
        <v>#DIV/0!</v>
      </c>
    </row>
    <row r="201" spans="1:7" x14ac:dyDescent="0.2">
      <c r="A201" s="319"/>
      <c r="B201" s="72">
        <v>38549</v>
      </c>
      <c r="C201" s="1">
        <v>29</v>
      </c>
      <c r="D201" s="173"/>
      <c r="E201" s="173"/>
      <c r="F201" s="73">
        <f t="shared" si="13"/>
        <v>0</v>
      </c>
      <c r="G201" s="74" t="e">
        <f>'Meter Data'!F203</f>
        <v>#DIV/0!</v>
      </c>
    </row>
    <row r="202" spans="1:7" x14ac:dyDescent="0.2">
      <c r="A202" s="319"/>
      <c r="B202" s="72">
        <v>38550</v>
      </c>
      <c r="C202" s="1">
        <v>29</v>
      </c>
      <c r="D202" s="173"/>
      <c r="E202" s="173"/>
      <c r="F202" s="73">
        <f t="shared" si="13"/>
        <v>0</v>
      </c>
      <c r="G202" s="74" t="e">
        <f>'Meter Data'!F204</f>
        <v>#DIV/0!</v>
      </c>
    </row>
    <row r="203" spans="1:7" x14ac:dyDescent="0.2">
      <c r="A203" s="319"/>
      <c r="B203" s="72">
        <v>38551</v>
      </c>
      <c r="C203" s="1">
        <v>29</v>
      </c>
      <c r="D203" s="173"/>
      <c r="E203" s="173"/>
      <c r="F203" s="73">
        <f t="shared" ref="F203:F266" si="14">IF(D203-(E203*0.67)&gt;0,(D203-(E203*0.67)),0)</f>
        <v>0</v>
      </c>
      <c r="G203" s="74" t="e">
        <f>'Meter Data'!F205</f>
        <v>#DIV/0!</v>
      </c>
    </row>
    <row r="204" spans="1:7" x14ac:dyDescent="0.2">
      <c r="A204" s="319"/>
      <c r="B204" s="72">
        <v>38552</v>
      </c>
      <c r="C204" s="1">
        <v>29</v>
      </c>
      <c r="D204" s="173"/>
      <c r="E204" s="173"/>
      <c r="F204" s="73">
        <f t="shared" si="14"/>
        <v>0</v>
      </c>
      <c r="G204" s="74" t="e">
        <f>'Meter Data'!F206</f>
        <v>#DIV/0!</v>
      </c>
    </row>
    <row r="205" spans="1:7" x14ac:dyDescent="0.2">
      <c r="A205" s="319"/>
      <c r="B205" s="72">
        <v>38553</v>
      </c>
      <c r="C205" s="1">
        <v>29</v>
      </c>
      <c r="D205" s="173"/>
      <c r="E205" s="173"/>
      <c r="F205" s="73">
        <f t="shared" si="14"/>
        <v>0</v>
      </c>
      <c r="G205" s="74" t="e">
        <f>'Meter Data'!F207</f>
        <v>#DIV/0!</v>
      </c>
    </row>
    <row r="206" spans="1:7" x14ac:dyDescent="0.2">
      <c r="A206" s="319"/>
      <c r="B206" s="72">
        <v>38554</v>
      </c>
      <c r="C206" s="1">
        <v>29</v>
      </c>
      <c r="D206" s="173"/>
      <c r="E206" s="173"/>
      <c r="F206" s="73">
        <f t="shared" si="14"/>
        <v>0</v>
      </c>
      <c r="G206" s="74" t="e">
        <f>'Meter Data'!F208</f>
        <v>#DIV/0!</v>
      </c>
    </row>
    <row r="207" spans="1:7" x14ac:dyDescent="0.2">
      <c r="A207" s="319"/>
      <c r="B207" s="72">
        <v>38555</v>
      </c>
      <c r="C207" s="1">
        <v>29</v>
      </c>
      <c r="D207" s="173"/>
      <c r="E207" s="173"/>
      <c r="F207" s="73">
        <f t="shared" si="14"/>
        <v>0</v>
      </c>
      <c r="G207" s="74" t="e">
        <f>'Meter Data'!F209</f>
        <v>#DIV/0!</v>
      </c>
    </row>
    <row r="208" spans="1:7" x14ac:dyDescent="0.2">
      <c r="A208" s="319"/>
      <c r="B208" s="72">
        <v>38556</v>
      </c>
      <c r="C208" s="1">
        <v>30</v>
      </c>
      <c r="D208" s="173"/>
      <c r="E208" s="173"/>
      <c r="F208" s="73">
        <f t="shared" si="14"/>
        <v>0</v>
      </c>
      <c r="G208" s="74" t="e">
        <f>'Meter Data'!F210</f>
        <v>#DIV/0!</v>
      </c>
    </row>
    <row r="209" spans="1:7" x14ac:dyDescent="0.2">
      <c r="A209" s="319"/>
      <c r="B209" s="72">
        <v>38557</v>
      </c>
      <c r="C209" s="1">
        <v>30</v>
      </c>
      <c r="D209" s="173"/>
      <c r="E209" s="173"/>
      <c r="F209" s="73">
        <f t="shared" si="14"/>
        <v>0</v>
      </c>
      <c r="G209" s="74" t="e">
        <f>'Meter Data'!F211</f>
        <v>#DIV/0!</v>
      </c>
    </row>
    <row r="210" spans="1:7" x14ac:dyDescent="0.2">
      <c r="A210" s="319"/>
      <c r="B210" s="72">
        <v>38558</v>
      </c>
      <c r="C210" s="1">
        <v>30</v>
      </c>
      <c r="D210" s="173"/>
      <c r="E210" s="173"/>
      <c r="F210" s="73">
        <f t="shared" si="14"/>
        <v>0</v>
      </c>
      <c r="G210" s="74" t="e">
        <f>'Meter Data'!F212</f>
        <v>#DIV/0!</v>
      </c>
    </row>
    <row r="211" spans="1:7" x14ac:dyDescent="0.2">
      <c r="A211" s="319"/>
      <c r="B211" s="72">
        <v>38559</v>
      </c>
      <c r="C211" s="1">
        <v>30</v>
      </c>
      <c r="D211" s="173"/>
      <c r="E211" s="173"/>
      <c r="F211" s="73">
        <f t="shared" si="14"/>
        <v>0</v>
      </c>
      <c r="G211" s="74" t="e">
        <f>'Meter Data'!F213</f>
        <v>#DIV/0!</v>
      </c>
    </row>
    <row r="212" spans="1:7" x14ac:dyDescent="0.2">
      <c r="A212" s="319"/>
      <c r="B212" s="72">
        <v>38560</v>
      </c>
      <c r="C212" s="1">
        <v>30</v>
      </c>
      <c r="D212" s="173"/>
      <c r="E212" s="173"/>
      <c r="F212" s="73">
        <f t="shared" si="14"/>
        <v>0</v>
      </c>
      <c r="G212" s="74" t="e">
        <f>'Meter Data'!F214</f>
        <v>#DIV/0!</v>
      </c>
    </row>
    <row r="213" spans="1:7" x14ac:dyDescent="0.2">
      <c r="A213" s="319"/>
      <c r="B213" s="72">
        <v>38561</v>
      </c>
      <c r="C213" s="1">
        <v>30</v>
      </c>
      <c r="D213" s="173"/>
      <c r="E213" s="173"/>
      <c r="F213" s="73">
        <f t="shared" si="14"/>
        <v>0</v>
      </c>
      <c r="G213" s="74" t="e">
        <f>'Meter Data'!F215</f>
        <v>#DIV/0!</v>
      </c>
    </row>
    <row r="214" spans="1:7" x14ac:dyDescent="0.2">
      <c r="A214" s="319"/>
      <c r="B214" s="72">
        <v>38562</v>
      </c>
      <c r="C214" s="1">
        <v>30</v>
      </c>
      <c r="D214" s="173"/>
      <c r="E214" s="173"/>
      <c r="F214" s="73">
        <f t="shared" si="14"/>
        <v>0</v>
      </c>
      <c r="G214" s="74" t="e">
        <f>'Meter Data'!F216</f>
        <v>#DIV/0!</v>
      </c>
    </row>
    <row r="215" spans="1:7" x14ac:dyDescent="0.2">
      <c r="A215" s="319"/>
      <c r="B215" s="72">
        <v>38563</v>
      </c>
      <c r="C215" s="1">
        <v>31</v>
      </c>
      <c r="D215" s="173"/>
      <c r="E215" s="173"/>
      <c r="F215" s="73">
        <f t="shared" si="14"/>
        <v>0</v>
      </c>
      <c r="G215" s="74" t="e">
        <f>'Meter Data'!F217</f>
        <v>#DIV/0!</v>
      </c>
    </row>
    <row r="216" spans="1:7" x14ac:dyDescent="0.2">
      <c r="A216" s="319"/>
      <c r="B216" s="72">
        <v>38564</v>
      </c>
      <c r="C216" s="1">
        <v>31</v>
      </c>
      <c r="D216" s="173"/>
      <c r="E216" s="173"/>
      <c r="F216" s="73">
        <f t="shared" si="14"/>
        <v>0</v>
      </c>
      <c r="G216" s="74" t="e">
        <f>'Meter Data'!F218</f>
        <v>#DIV/0!</v>
      </c>
    </row>
    <row r="217" spans="1:7" x14ac:dyDescent="0.2">
      <c r="A217" s="319"/>
      <c r="B217" s="72">
        <v>38565</v>
      </c>
      <c r="C217" s="1">
        <v>31</v>
      </c>
      <c r="D217" s="173"/>
      <c r="E217" s="173"/>
      <c r="F217" s="73">
        <f t="shared" si="14"/>
        <v>0</v>
      </c>
      <c r="G217" s="74" t="e">
        <f>'Meter Data'!F219</f>
        <v>#DIV/0!</v>
      </c>
    </row>
    <row r="218" spans="1:7" x14ac:dyDescent="0.2">
      <c r="A218" s="326"/>
      <c r="B218" s="72">
        <v>38566</v>
      </c>
      <c r="C218" s="1">
        <v>31</v>
      </c>
      <c r="D218" s="173"/>
      <c r="E218" s="173"/>
      <c r="F218" s="73">
        <f t="shared" si="14"/>
        <v>0</v>
      </c>
      <c r="G218" s="74" t="e">
        <f>'Meter Data'!F220</f>
        <v>#DIV/0!</v>
      </c>
    </row>
    <row r="219" spans="1:7" ht="12.75" customHeight="1" x14ac:dyDescent="0.2">
      <c r="A219" s="319" t="s">
        <v>89</v>
      </c>
      <c r="B219" s="72">
        <v>38567</v>
      </c>
      <c r="C219" s="1">
        <v>31</v>
      </c>
      <c r="D219" s="173"/>
      <c r="E219" s="173"/>
      <c r="F219" s="73">
        <f t="shared" si="14"/>
        <v>0</v>
      </c>
      <c r="G219" s="74" t="e">
        <f>'Meter Data'!F221</f>
        <v>#DIV/0!</v>
      </c>
    </row>
    <row r="220" spans="1:7" x14ac:dyDescent="0.2">
      <c r="A220" s="319"/>
      <c r="B220" s="72">
        <v>38568</v>
      </c>
      <c r="C220" s="1">
        <v>31</v>
      </c>
      <c r="D220" s="173"/>
      <c r="E220" s="173"/>
      <c r="F220" s="73">
        <f t="shared" si="14"/>
        <v>0</v>
      </c>
      <c r="G220" s="74" t="e">
        <f>'Meter Data'!F222</f>
        <v>#DIV/0!</v>
      </c>
    </row>
    <row r="221" spans="1:7" x14ac:dyDescent="0.2">
      <c r="A221" s="319"/>
      <c r="B221" s="72">
        <v>38569</v>
      </c>
      <c r="C221" s="1">
        <v>31</v>
      </c>
      <c r="D221" s="173"/>
      <c r="E221" s="173"/>
      <c r="F221" s="73">
        <f t="shared" si="14"/>
        <v>0</v>
      </c>
      <c r="G221" s="74" t="e">
        <f>'Meter Data'!F223</f>
        <v>#DIV/0!</v>
      </c>
    </row>
    <row r="222" spans="1:7" x14ac:dyDescent="0.2">
      <c r="A222" s="319"/>
      <c r="B222" s="72">
        <v>38570</v>
      </c>
      <c r="C222" s="1">
        <v>32</v>
      </c>
      <c r="D222" s="173"/>
      <c r="E222" s="173"/>
      <c r="F222" s="73">
        <f t="shared" si="14"/>
        <v>0</v>
      </c>
      <c r="G222" s="74" t="e">
        <f>'Meter Data'!F224</f>
        <v>#DIV/0!</v>
      </c>
    </row>
    <row r="223" spans="1:7" x14ac:dyDescent="0.2">
      <c r="A223" s="319"/>
      <c r="B223" s="72">
        <v>38571</v>
      </c>
      <c r="C223" s="1">
        <v>32</v>
      </c>
      <c r="D223" s="173"/>
      <c r="E223" s="173"/>
      <c r="F223" s="73">
        <f t="shared" si="14"/>
        <v>0</v>
      </c>
      <c r="G223" s="74" t="e">
        <f>'Meter Data'!F225</f>
        <v>#DIV/0!</v>
      </c>
    </row>
    <row r="224" spans="1:7" x14ac:dyDescent="0.2">
      <c r="A224" s="319"/>
      <c r="B224" s="72">
        <v>38572</v>
      </c>
      <c r="C224" s="1">
        <v>32</v>
      </c>
      <c r="D224" s="173"/>
      <c r="E224" s="173"/>
      <c r="F224" s="73">
        <f t="shared" si="14"/>
        <v>0</v>
      </c>
      <c r="G224" s="74" t="e">
        <f>'Meter Data'!F226</f>
        <v>#DIV/0!</v>
      </c>
    </row>
    <row r="225" spans="1:7" x14ac:dyDescent="0.2">
      <c r="A225" s="319"/>
      <c r="B225" s="72">
        <v>38573</v>
      </c>
      <c r="C225" s="1">
        <v>32</v>
      </c>
      <c r="D225" s="173"/>
      <c r="E225" s="173"/>
      <c r="F225" s="73">
        <f t="shared" si="14"/>
        <v>0</v>
      </c>
      <c r="G225" s="74" t="e">
        <f>'Meter Data'!F227</f>
        <v>#DIV/0!</v>
      </c>
    </row>
    <row r="226" spans="1:7" x14ac:dyDescent="0.2">
      <c r="A226" s="319"/>
      <c r="B226" s="72">
        <v>38574</v>
      </c>
      <c r="C226" s="1">
        <v>32</v>
      </c>
      <c r="D226" s="173"/>
      <c r="E226" s="173"/>
      <c r="F226" s="73">
        <f t="shared" si="14"/>
        <v>0</v>
      </c>
      <c r="G226" s="74" t="e">
        <f>'Meter Data'!F228</f>
        <v>#DIV/0!</v>
      </c>
    </row>
    <row r="227" spans="1:7" x14ac:dyDescent="0.2">
      <c r="A227" s="319"/>
      <c r="B227" s="72">
        <v>38575</v>
      </c>
      <c r="C227" s="1">
        <v>32</v>
      </c>
      <c r="D227" s="173"/>
      <c r="E227" s="173"/>
      <c r="F227" s="73">
        <f t="shared" si="14"/>
        <v>0</v>
      </c>
      <c r="G227" s="74" t="e">
        <f>'Meter Data'!F229</f>
        <v>#DIV/0!</v>
      </c>
    </row>
    <row r="228" spans="1:7" x14ac:dyDescent="0.2">
      <c r="A228" s="319"/>
      <c r="B228" s="72">
        <v>38576</v>
      </c>
      <c r="C228" s="1">
        <v>32</v>
      </c>
      <c r="D228" s="173"/>
      <c r="E228" s="173"/>
      <c r="F228" s="73">
        <f t="shared" si="14"/>
        <v>0</v>
      </c>
      <c r="G228" s="74" t="e">
        <f>'Meter Data'!F230</f>
        <v>#DIV/0!</v>
      </c>
    </row>
    <row r="229" spans="1:7" x14ac:dyDescent="0.2">
      <c r="A229" s="319"/>
      <c r="B229" s="72">
        <v>38577</v>
      </c>
      <c r="C229" s="1">
        <v>33</v>
      </c>
      <c r="D229" s="173"/>
      <c r="E229" s="173"/>
      <c r="F229" s="73">
        <f t="shared" si="14"/>
        <v>0</v>
      </c>
      <c r="G229" s="74" t="e">
        <f>'Meter Data'!F231</f>
        <v>#DIV/0!</v>
      </c>
    </row>
    <row r="230" spans="1:7" x14ac:dyDescent="0.2">
      <c r="A230" s="319"/>
      <c r="B230" s="72">
        <v>38578</v>
      </c>
      <c r="C230" s="1">
        <v>33</v>
      </c>
      <c r="D230" s="173"/>
      <c r="E230" s="173"/>
      <c r="F230" s="73">
        <f t="shared" si="14"/>
        <v>0</v>
      </c>
      <c r="G230" s="74" t="e">
        <f>'Meter Data'!F232</f>
        <v>#DIV/0!</v>
      </c>
    </row>
    <row r="231" spans="1:7" x14ac:dyDescent="0.2">
      <c r="A231" s="319"/>
      <c r="B231" s="72">
        <v>38579</v>
      </c>
      <c r="C231" s="1">
        <v>33</v>
      </c>
      <c r="D231" s="173"/>
      <c r="E231" s="173"/>
      <c r="F231" s="73">
        <f t="shared" si="14"/>
        <v>0</v>
      </c>
      <c r="G231" s="74" t="e">
        <f>'Meter Data'!F233</f>
        <v>#DIV/0!</v>
      </c>
    </row>
    <row r="232" spans="1:7" x14ac:dyDescent="0.2">
      <c r="A232" s="319"/>
      <c r="B232" s="72">
        <v>38580</v>
      </c>
      <c r="C232" s="1">
        <v>33</v>
      </c>
      <c r="D232" s="173"/>
      <c r="E232" s="173"/>
      <c r="F232" s="73">
        <f t="shared" si="14"/>
        <v>0</v>
      </c>
      <c r="G232" s="74" t="e">
        <f>'Meter Data'!F234</f>
        <v>#DIV/0!</v>
      </c>
    </row>
    <row r="233" spans="1:7" x14ac:dyDescent="0.2">
      <c r="A233" s="319"/>
      <c r="B233" s="72">
        <v>38581</v>
      </c>
      <c r="C233" s="1">
        <v>33</v>
      </c>
      <c r="D233" s="173"/>
      <c r="E233" s="173"/>
      <c r="F233" s="73">
        <f t="shared" si="14"/>
        <v>0</v>
      </c>
      <c r="G233" s="74" t="e">
        <f>'Meter Data'!F235</f>
        <v>#DIV/0!</v>
      </c>
    </row>
    <row r="234" spans="1:7" x14ac:dyDescent="0.2">
      <c r="A234" s="319"/>
      <c r="B234" s="72">
        <v>38582</v>
      </c>
      <c r="C234" s="1">
        <v>33</v>
      </c>
      <c r="D234" s="173"/>
      <c r="E234" s="173"/>
      <c r="F234" s="73">
        <f t="shared" si="14"/>
        <v>0</v>
      </c>
      <c r="G234" s="74" t="e">
        <f>'Meter Data'!F236</f>
        <v>#DIV/0!</v>
      </c>
    </row>
    <row r="235" spans="1:7" x14ac:dyDescent="0.2">
      <c r="A235" s="319"/>
      <c r="B235" s="72">
        <v>38583</v>
      </c>
      <c r="C235" s="1">
        <v>33</v>
      </c>
      <c r="D235" s="173"/>
      <c r="E235" s="173"/>
      <c r="F235" s="73">
        <f t="shared" si="14"/>
        <v>0</v>
      </c>
      <c r="G235" s="74" t="e">
        <f>'Meter Data'!F237</f>
        <v>#DIV/0!</v>
      </c>
    </row>
    <row r="236" spans="1:7" x14ac:dyDescent="0.2">
      <c r="A236" s="319"/>
      <c r="B236" s="72">
        <v>38584</v>
      </c>
      <c r="C236" s="1">
        <v>34</v>
      </c>
      <c r="D236" s="173"/>
      <c r="E236" s="173"/>
      <c r="F236" s="73">
        <f t="shared" si="14"/>
        <v>0</v>
      </c>
      <c r="G236" s="74" t="e">
        <f>'Meter Data'!F238</f>
        <v>#DIV/0!</v>
      </c>
    </row>
    <row r="237" spans="1:7" x14ac:dyDescent="0.2">
      <c r="A237" s="319"/>
      <c r="B237" s="72">
        <v>38585</v>
      </c>
      <c r="C237" s="1">
        <v>34</v>
      </c>
      <c r="D237" s="173"/>
      <c r="E237" s="173"/>
      <c r="F237" s="73">
        <f t="shared" si="14"/>
        <v>0</v>
      </c>
      <c r="G237" s="74" t="e">
        <f>'Meter Data'!F239</f>
        <v>#DIV/0!</v>
      </c>
    </row>
    <row r="238" spans="1:7" x14ac:dyDescent="0.2">
      <c r="A238" s="319"/>
      <c r="B238" s="72">
        <v>38586</v>
      </c>
      <c r="C238" s="1">
        <v>34</v>
      </c>
      <c r="D238" s="173"/>
      <c r="E238" s="173"/>
      <c r="F238" s="73">
        <f t="shared" si="14"/>
        <v>0</v>
      </c>
      <c r="G238" s="74" t="e">
        <f>'Meter Data'!F240</f>
        <v>#DIV/0!</v>
      </c>
    </row>
    <row r="239" spans="1:7" x14ac:dyDescent="0.2">
      <c r="A239" s="319"/>
      <c r="B239" s="72">
        <v>38587</v>
      </c>
      <c r="C239" s="1">
        <v>34</v>
      </c>
      <c r="D239" s="173"/>
      <c r="E239" s="173"/>
      <c r="F239" s="73">
        <f t="shared" si="14"/>
        <v>0</v>
      </c>
      <c r="G239" s="74" t="e">
        <f>'Meter Data'!F241</f>
        <v>#DIV/0!</v>
      </c>
    </row>
    <row r="240" spans="1:7" x14ac:dyDescent="0.2">
      <c r="A240" s="319"/>
      <c r="B240" s="72">
        <v>38588</v>
      </c>
      <c r="C240" s="1">
        <v>34</v>
      </c>
      <c r="D240" s="173"/>
      <c r="E240" s="173"/>
      <c r="F240" s="73">
        <f t="shared" si="14"/>
        <v>0</v>
      </c>
      <c r="G240" s="74" t="e">
        <f>'Meter Data'!F242</f>
        <v>#DIV/0!</v>
      </c>
    </row>
    <row r="241" spans="1:7" x14ac:dyDescent="0.2">
      <c r="A241" s="319"/>
      <c r="B241" s="72">
        <v>38589</v>
      </c>
      <c r="C241" s="1">
        <v>34</v>
      </c>
      <c r="D241" s="173"/>
      <c r="E241" s="173"/>
      <c r="F241" s="73">
        <f t="shared" si="14"/>
        <v>0</v>
      </c>
      <c r="G241" s="74" t="e">
        <f>'Meter Data'!F243</f>
        <v>#DIV/0!</v>
      </c>
    </row>
    <row r="242" spans="1:7" x14ac:dyDescent="0.2">
      <c r="A242" s="319"/>
      <c r="B242" s="72">
        <v>38590</v>
      </c>
      <c r="C242" s="1">
        <v>34</v>
      </c>
      <c r="D242" s="173"/>
      <c r="E242" s="173"/>
      <c r="F242" s="73">
        <f t="shared" si="14"/>
        <v>0</v>
      </c>
      <c r="G242" s="74" t="e">
        <f>'Meter Data'!F244</f>
        <v>#DIV/0!</v>
      </c>
    </row>
    <row r="243" spans="1:7" x14ac:dyDescent="0.2">
      <c r="A243" s="319"/>
      <c r="B243" s="72">
        <v>38591</v>
      </c>
      <c r="C243" s="1">
        <v>35</v>
      </c>
      <c r="D243" s="173"/>
      <c r="E243" s="173"/>
      <c r="F243" s="73">
        <f t="shared" si="14"/>
        <v>0</v>
      </c>
      <c r="G243" s="74" t="e">
        <f>'Meter Data'!F245</f>
        <v>#DIV/0!</v>
      </c>
    </row>
    <row r="244" spans="1:7" x14ac:dyDescent="0.2">
      <c r="A244" s="319"/>
      <c r="B244" s="72">
        <v>38592</v>
      </c>
      <c r="C244" s="1">
        <v>35</v>
      </c>
      <c r="D244" s="173"/>
      <c r="E244" s="173"/>
      <c r="F244" s="73">
        <f t="shared" si="14"/>
        <v>0</v>
      </c>
      <c r="G244" s="74" t="e">
        <f>'Meter Data'!F246</f>
        <v>#DIV/0!</v>
      </c>
    </row>
    <row r="245" spans="1:7" x14ac:dyDescent="0.2">
      <c r="A245" s="319"/>
      <c r="B245" s="72">
        <v>38593</v>
      </c>
      <c r="C245" s="1">
        <v>35</v>
      </c>
      <c r="D245" s="173"/>
      <c r="E245" s="173"/>
      <c r="F245" s="73">
        <f t="shared" si="14"/>
        <v>0</v>
      </c>
      <c r="G245" s="74" t="e">
        <f>'Meter Data'!F247</f>
        <v>#DIV/0!</v>
      </c>
    </row>
    <row r="246" spans="1:7" x14ac:dyDescent="0.2">
      <c r="A246" s="319"/>
      <c r="B246" s="72">
        <v>38594</v>
      </c>
      <c r="C246" s="1">
        <v>35</v>
      </c>
      <c r="D246" s="173"/>
      <c r="E246" s="173"/>
      <c r="F246" s="73">
        <f t="shared" si="14"/>
        <v>0</v>
      </c>
      <c r="G246" s="74" t="e">
        <f>'Meter Data'!F248</f>
        <v>#DIV/0!</v>
      </c>
    </row>
    <row r="247" spans="1:7" x14ac:dyDescent="0.2">
      <c r="A247" s="319"/>
      <c r="B247" s="72">
        <v>38595</v>
      </c>
      <c r="C247" s="1">
        <v>35</v>
      </c>
      <c r="D247" s="173"/>
      <c r="E247" s="173"/>
      <c r="F247" s="73">
        <f t="shared" si="14"/>
        <v>0</v>
      </c>
      <c r="G247" s="74" t="e">
        <f>'Meter Data'!F249</f>
        <v>#DIV/0!</v>
      </c>
    </row>
    <row r="248" spans="1:7" x14ac:dyDescent="0.2">
      <c r="A248" s="319"/>
      <c r="B248" s="72">
        <v>38596</v>
      </c>
      <c r="C248" s="1">
        <v>35</v>
      </c>
      <c r="D248" s="173"/>
      <c r="E248" s="173"/>
      <c r="F248" s="73">
        <f t="shared" si="14"/>
        <v>0</v>
      </c>
      <c r="G248" s="74" t="e">
        <f>'Meter Data'!F250</f>
        <v>#DIV/0!</v>
      </c>
    </row>
    <row r="249" spans="1:7" x14ac:dyDescent="0.2">
      <c r="A249" s="321" t="s">
        <v>90</v>
      </c>
      <c r="B249" s="72">
        <v>38597</v>
      </c>
      <c r="C249" s="1">
        <v>35</v>
      </c>
      <c r="D249" s="173"/>
      <c r="E249" s="173"/>
      <c r="F249" s="73">
        <f t="shared" si="14"/>
        <v>0</v>
      </c>
      <c r="G249" s="74" t="e">
        <f>'Meter Data'!F251</f>
        <v>#DIV/0!</v>
      </c>
    </row>
    <row r="250" spans="1:7" ht="12.75" customHeight="1" x14ac:dyDescent="0.2">
      <c r="A250" s="319" t="s">
        <v>90</v>
      </c>
      <c r="B250" s="72">
        <v>38598</v>
      </c>
      <c r="C250" s="1">
        <v>36</v>
      </c>
      <c r="D250" s="173"/>
      <c r="E250" s="173"/>
      <c r="F250" s="73">
        <f t="shared" si="14"/>
        <v>0</v>
      </c>
      <c r="G250" s="74" t="e">
        <f>'Meter Data'!F252</f>
        <v>#DIV/0!</v>
      </c>
    </row>
    <row r="251" spans="1:7" x14ac:dyDescent="0.2">
      <c r="A251" s="319"/>
      <c r="B251" s="72">
        <v>38599</v>
      </c>
      <c r="C251" s="1">
        <v>36</v>
      </c>
      <c r="D251" s="173"/>
      <c r="E251" s="173"/>
      <c r="F251" s="73">
        <f t="shared" si="14"/>
        <v>0</v>
      </c>
      <c r="G251" s="74" t="e">
        <f>'Meter Data'!F253</f>
        <v>#DIV/0!</v>
      </c>
    </row>
    <row r="252" spans="1:7" x14ac:dyDescent="0.2">
      <c r="A252" s="319"/>
      <c r="B252" s="72">
        <v>38600</v>
      </c>
      <c r="C252" s="1">
        <v>36</v>
      </c>
      <c r="D252" s="173"/>
      <c r="E252" s="173"/>
      <c r="F252" s="73">
        <f t="shared" si="14"/>
        <v>0</v>
      </c>
      <c r="G252" s="74" t="e">
        <f>'Meter Data'!F254</f>
        <v>#DIV/0!</v>
      </c>
    </row>
    <row r="253" spans="1:7" x14ac:dyDescent="0.2">
      <c r="A253" s="319"/>
      <c r="B253" s="72">
        <v>38601</v>
      </c>
      <c r="C253" s="1">
        <v>36</v>
      </c>
      <c r="D253" s="173"/>
      <c r="E253" s="173"/>
      <c r="F253" s="73">
        <f t="shared" si="14"/>
        <v>0</v>
      </c>
      <c r="G253" s="74" t="e">
        <f>'Meter Data'!F255</f>
        <v>#DIV/0!</v>
      </c>
    </row>
    <row r="254" spans="1:7" x14ac:dyDescent="0.2">
      <c r="A254" s="319"/>
      <c r="B254" s="72">
        <v>38602</v>
      </c>
      <c r="C254" s="1">
        <v>36</v>
      </c>
      <c r="D254" s="173"/>
      <c r="E254" s="173"/>
      <c r="F254" s="73">
        <f t="shared" si="14"/>
        <v>0</v>
      </c>
      <c r="G254" s="74" t="e">
        <f>'Meter Data'!F256</f>
        <v>#DIV/0!</v>
      </c>
    </row>
    <row r="255" spans="1:7" x14ac:dyDescent="0.2">
      <c r="A255" s="319"/>
      <c r="B255" s="72">
        <v>38603</v>
      </c>
      <c r="C255" s="1">
        <v>36</v>
      </c>
      <c r="D255" s="173"/>
      <c r="E255" s="173"/>
      <c r="F255" s="73">
        <f t="shared" si="14"/>
        <v>0</v>
      </c>
      <c r="G255" s="74" t="e">
        <f>'Meter Data'!F257</f>
        <v>#DIV/0!</v>
      </c>
    </row>
    <row r="256" spans="1:7" x14ac:dyDescent="0.2">
      <c r="A256" s="319"/>
      <c r="B256" s="72">
        <v>38604</v>
      </c>
      <c r="C256" s="1">
        <v>36</v>
      </c>
      <c r="D256" s="173"/>
      <c r="E256" s="173"/>
      <c r="F256" s="73">
        <f t="shared" si="14"/>
        <v>0</v>
      </c>
      <c r="G256" s="74" t="e">
        <f>'Meter Data'!F258</f>
        <v>#DIV/0!</v>
      </c>
    </row>
    <row r="257" spans="1:7" x14ac:dyDescent="0.2">
      <c r="A257" s="319"/>
      <c r="B257" s="72">
        <v>38605</v>
      </c>
      <c r="C257" s="1">
        <v>36</v>
      </c>
      <c r="D257" s="173"/>
      <c r="E257" s="173"/>
      <c r="F257" s="73">
        <f t="shared" si="14"/>
        <v>0</v>
      </c>
      <c r="G257" s="74" t="e">
        <f>'Meter Data'!F259</f>
        <v>#DIV/0!</v>
      </c>
    </row>
    <row r="258" spans="1:7" x14ac:dyDescent="0.2">
      <c r="A258" s="319"/>
      <c r="B258" s="72">
        <v>38606</v>
      </c>
      <c r="C258" s="1">
        <v>37</v>
      </c>
      <c r="D258" s="173"/>
      <c r="E258" s="173"/>
      <c r="F258" s="73">
        <f t="shared" si="14"/>
        <v>0</v>
      </c>
      <c r="G258" s="74" t="e">
        <f>'Meter Data'!F260</f>
        <v>#DIV/0!</v>
      </c>
    </row>
    <row r="259" spans="1:7" x14ac:dyDescent="0.2">
      <c r="A259" s="319"/>
      <c r="B259" s="72">
        <v>38607</v>
      </c>
      <c r="C259" s="1">
        <v>37</v>
      </c>
      <c r="D259" s="173"/>
      <c r="E259" s="173"/>
      <c r="F259" s="73">
        <f t="shared" si="14"/>
        <v>0</v>
      </c>
      <c r="G259" s="74" t="e">
        <f>'Meter Data'!F261</f>
        <v>#DIV/0!</v>
      </c>
    </row>
    <row r="260" spans="1:7" x14ac:dyDescent="0.2">
      <c r="A260" s="319"/>
      <c r="B260" s="72">
        <v>38608</v>
      </c>
      <c r="C260" s="1">
        <v>37</v>
      </c>
      <c r="D260" s="173"/>
      <c r="E260" s="173"/>
      <c r="F260" s="73">
        <f t="shared" si="14"/>
        <v>0</v>
      </c>
      <c r="G260" s="74" t="e">
        <f>'Meter Data'!F262</f>
        <v>#DIV/0!</v>
      </c>
    </row>
    <row r="261" spans="1:7" x14ac:dyDescent="0.2">
      <c r="A261" s="319"/>
      <c r="B261" s="72">
        <v>38609</v>
      </c>
      <c r="C261" s="1">
        <v>37</v>
      </c>
      <c r="D261" s="173"/>
      <c r="E261" s="173"/>
      <c r="F261" s="73">
        <f t="shared" si="14"/>
        <v>0</v>
      </c>
      <c r="G261" s="74" t="e">
        <f>'Meter Data'!F263</f>
        <v>#DIV/0!</v>
      </c>
    </row>
    <row r="262" spans="1:7" x14ac:dyDescent="0.2">
      <c r="A262" s="319"/>
      <c r="B262" s="72">
        <v>38610</v>
      </c>
      <c r="C262" s="1">
        <v>37</v>
      </c>
      <c r="D262" s="173"/>
      <c r="E262" s="173"/>
      <c r="F262" s="73">
        <f t="shared" si="14"/>
        <v>0</v>
      </c>
      <c r="G262" s="74" t="e">
        <f>'Meter Data'!F264</f>
        <v>#DIV/0!</v>
      </c>
    </row>
    <row r="263" spans="1:7" x14ac:dyDescent="0.2">
      <c r="A263" s="319"/>
      <c r="B263" s="72">
        <v>38611</v>
      </c>
      <c r="C263" s="1">
        <v>37</v>
      </c>
      <c r="D263" s="173"/>
      <c r="E263" s="173"/>
      <c r="F263" s="73">
        <f t="shared" si="14"/>
        <v>0</v>
      </c>
      <c r="G263" s="74" t="e">
        <f>'Meter Data'!F265</f>
        <v>#DIV/0!</v>
      </c>
    </row>
    <row r="264" spans="1:7" x14ac:dyDescent="0.2">
      <c r="A264" s="319"/>
      <c r="B264" s="72">
        <v>38612</v>
      </c>
      <c r="C264" s="1">
        <v>37</v>
      </c>
      <c r="D264" s="173"/>
      <c r="E264" s="173"/>
      <c r="F264" s="73">
        <f t="shared" si="14"/>
        <v>0</v>
      </c>
      <c r="G264" s="74" t="e">
        <f>'Meter Data'!F266</f>
        <v>#DIV/0!</v>
      </c>
    </row>
    <row r="265" spans="1:7" x14ac:dyDescent="0.2">
      <c r="A265" s="319"/>
      <c r="B265" s="72">
        <v>38613</v>
      </c>
      <c r="C265" s="1">
        <v>38</v>
      </c>
      <c r="D265" s="173"/>
      <c r="E265" s="173"/>
      <c r="F265" s="73">
        <f t="shared" si="14"/>
        <v>0</v>
      </c>
      <c r="G265" s="74" t="e">
        <f>'Meter Data'!F267</f>
        <v>#DIV/0!</v>
      </c>
    </row>
    <row r="266" spans="1:7" x14ac:dyDescent="0.2">
      <c r="A266" s="319"/>
      <c r="B266" s="72">
        <v>38614</v>
      </c>
      <c r="C266" s="1">
        <v>38</v>
      </c>
      <c r="D266" s="173"/>
      <c r="E266" s="173"/>
      <c r="F266" s="73">
        <f t="shared" si="14"/>
        <v>0</v>
      </c>
      <c r="G266" s="74" t="e">
        <f>'Meter Data'!F268</f>
        <v>#DIV/0!</v>
      </c>
    </row>
    <row r="267" spans="1:7" x14ac:dyDescent="0.2">
      <c r="A267" s="319"/>
      <c r="B267" s="72">
        <v>38615</v>
      </c>
      <c r="C267" s="1">
        <v>38</v>
      </c>
      <c r="D267" s="173"/>
      <c r="E267" s="173"/>
      <c r="F267" s="73">
        <f t="shared" ref="F267:F330" si="15">IF(D267-(E267*0.67)&gt;0,(D267-(E267*0.67)),0)</f>
        <v>0</v>
      </c>
      <c r="G267" s="74" t="e">
        <f>'Meter Data'!F269</f>
        <v>#DIV/0!</v>
      </c>
    </row>
    <row r="268" spans="1:7" x14ac:dyDescent="0.2">
      <c r="A268" s="319"/>
      <c r="B268" s="72">
        <v>38616</v>
      </c>
      <c r="C268" s="1">
        <v>38</v>
      </c>
      <c r="D268" s="173"/>
      <c r="E268" s="173"/>
      <c r="F268" s="73">
        <f t="shared" si="15"/>
        <v>0</v>
      </c>
      <c r="G268" s="74" t="e">
        <f>'Meter Data'!F270</f>
        <v>#DIV/0!</v>
      </c>
    </row>
    <row r="269" spans="1:7" x14ac:dyDescent="0.2">
      <c r="A269" s="319"/>
      <c r="B269" s="72">
        <v>38617</v>
      </c>
      <c r="C269" s="1">
        <v>38</v>
      </c>
      <c r="D269" s="173"/>
      <c r="E269" s="173"/>
      <c r="F269" s="73">
        <f t="shared" si="15"/>
        <v>0</v>
      </c>
      <c r="G269" s="74" t="e">
        <f>'Meter Data'!F271</f>
        <v>#DIV/0!</v>
      </c>
    </row>
    <row r="270" spans="1:7" x14ac:dyDescent="0.2">
      <c r="A270" s="319"/>
      <c r="B270" s="72">
        <v>38618</v>
      </c>
      <c r="C270" s="1">
        <v>38</v>
      </c>
      <c r="D270" s="173"/>
      <c r="E270" s="173"/>
      <c r="F270" s="73">
        <f t="shared" si="15"/>
        <v>0</v>
      </c>
      <c r="G270" s="74" t="e">
        <f>'Meter Data'!F272</f>
        <v>#DIV/0!</v>
      </c>
    </row>
    <row r="271" spans="1:7" x14ac:dyDescent="0.2">
      <c r="A271" s="319"/>
      <c r="B271" s="72">
        <v>38619</v>
      </c>
      <c r="C271" s="1">
        <v>38</v>
      </c>
      <c r="D271" s="173"/>
      <c r="E271" s="173"/>
      <c r="F271" s="73">
        <f t="shared" si="15"/>
        <v>0</v>
      </c>
      <c r="G271" s="74" t="e">
        <f>'Meter Data'!F273</f>
        <v>#DIV/0!</v>
      </c>
    </row>
    <row r="272" spans="1:7" x14ac:dyDescent="0.2">
      <c r="A272" s="319"/>
      <c r="B272" s="72">
        <v>38620</v>
      </c>
      <c r="C272" s="1">
        <v>39</v>
      </c>
      <c r="D272" s="173"/>
      <c r="E272" s="173"/>
      <c r="F272" s="73">
        <f t="shared" si="15"/>
        <v>0</v>
      </c>
      <c r="G272" s="74" t="e">
        <f>'Meter Data'!F274</f>
        <v>#DIV/0!</v>
      </c>
    </row>
    <row r="273" spans="1:7" x14ac:dyDescent="0.2">
      <c r="A273" s="319"/>
      <c r="B273" s="72">
        <v>38621</v>
      </c>
      <c r="C273" s="1">
        <v>39</v>
      </c>
      <c r="D273" s="173"/>
      <c r="E273" s="173"/>
      <c r="F273" s="73">
        <f t="shared" si="15"/>
        <v>0</v>
      </c>
      <c r="G273" s="74" t="e">
        <f>'Meter Data'!F275</f>
        <v>#DIV/0!</v>
      </c>
    </row>
    <row r="274" spans="1:7" x14ac:dyDescent="0.2">
      <c r="A274" s="319"/>
      <c r="B274" s="72">
        <v>38622</v>
      </c>
      <c r="C274" s="1">
        <v>39</v>
      </c>
      <c r="D274" s="173"/>
      <c r="E274" s="173"/>
      <c r="F274" s="73">
        <f t="shared" si="15"/>
        <v>0</v>
      </c>
      <c r="G274" s="74" t="e">
        <f>'Meter Data'!F276</f>
        <v>#DIV/0!</v>
      </c>
    </row>
    <row r="275" spans="1:7" x14ac:dyDescent="0.2">
      <c r="A275" s="319"/>
      <c r="B275" s="72">
        <v>38623</v>
      </c>
      <c r="C275" s="1">
        <v>39</v>
      </c>
      <c r="D275" s="173"/>
      <c r="E275" s="173"/>
      <c r="F275" s="73">
        <f t="shared" si="15"/>
        <v>0</v>
      </c>
      <c r="G275" s="74" t="e">
        <f>'Meter Data'!F277</f>
        <v>#DIV/0!</v>
      </c>
    </row>
    <row r="276" spans="1:7" x14ac:dyDescent="0.2">
      <c r="A276" s="319"/>
      <c r="B276" s="72">
        <v>38624</v>
      </c>
      <c r="C276" s="1">
        <v>39</v>
      </c>
      <c r="D276" s="173"/>
      <c r="E276" s="173"/>
      <c r="F276" s="73">
        <f t="shared" si="15"/>
        <v>0</v>
      </c>
      <c r="G276" s="74" t="e">
        <f>'Meter Data'!F278</f>
        <v>#DIV/0!</v>
      </c>
    </row>
    <row r="277" spans="1:7" x14ac:dyDescent="0.2">
      <c r="A277" s="319"/>
      <c r="B277" s="72">
        <v>38625</v>
      </c>
      <c r="C277" s="1">
        <v>39</v>
      </c>
      <c r="D277" s="173"/>
      <c r="E277" s="173"/>
      <c r="F277" s="73">
        <f t="shared" si="15"/>
        <v>0</v>
      </c>
      <c r="G277" s="74" t="e">
        <f>'Meter Data'!F279</f>
        <v>#DIV/0!</v>
      </c>
    </row>
    <row r="278" spans="1:7" x14ac:dyDescent="0.2">
      <c r="A278" s="319"/>
      <c r="B278" s="72">
        <v>38626</v>
      </c>
      <c r="C278" s="1">
        <v>39</v>
      </c>
      <c r="D278" s="173"/>
      <c r="E278" s="173"/>
      <c r="F278" s="73">
        <f t="shared" si="15"/>
        <v>0</v>
      </c>
      <c r="G278" s="74" t="e">
        <f>'Meter Data'!F280</f>
        <v>#DIV/0!</v>
      </c>
    </row>
    <row r="279" spans="1:7" x14ac:dyDescent="0.2">
      <c r="A279" s="322" t="s">
        <v>91</v>
      </c>
      <c r="B279" s="72">
        <v>38627</v>
      </c>
      <c r="C279" s="1">
        <v>40</v>
      </c>
      <c r="D279" s="173"/>
      <c r="E279" s="173"/>
      <c r="F279" s="73">
        <f t="shared" si="15"/>
        <v>0</v>
      </c>
      <c r="G279" s="74" t="e">
        <f>'Meter Data'!F281</f>
        <v>#DIV/0!</v>
      </c>
    </row>
    <row r="280" spans="1:7" x14ac:dyDescent="0.2">
      <c r="A280" s="319"/>
      <c r="B280" s="72">
        <v>38628</v>
      </c>
      <c r="C280" s="1">
        <v>40</v>
      </c>
      <c r="D280" s="173"/>
      <c r="E280" s="173"/>
      <c r="F280" s="73">
        <f t="shared" si="15"/>
        <v>0</v>
      </c>
      <c r="G280" s="74" t="e">
        <f>'Meter Data'!F282</f>
        <v>#DIV/0!</v>
      </c>
    </row>
    <row r="281" spans="1:7" ht="12.75" customHeight="1" x14ac:dyDescent="0.2">
      <c r="A281" s="319" t="s">
        <v>91</v>
      </c>
      <c r="B281" s="72">
        <v>38629</v>
      </c>
      <c r="C281" s="1">
        <v>40</v>
      </c>
      <c r="D281" s="173"/>
      <c r="E281" s="173"/>
      <c r="F281" s="73">
        <f t="shared" si="15"/>
        <v>0</v>
      </c>
      <c r="G281" s="74" t="e">
        <f>'Meter Data'!F283</f>
        <v>#DIV/0!</v>
      </c>
    </row>
    <row r="282" spans="1:7" x14ac:dyDescent="0.2">
      <c r="A282" s="319"/>
      <c r="B282" s="72">
        <v>38630</v>
      </c>
      <c r="C282" s="1">
        <v>40</v>
      </c>
      <c r="D282" s="173"/>
      <c r="E282" s="173"/>
      <c r="F282" s="73">
        <f t="shared" si="15"/>
        <v>0</v>
      </c>
      <c r="G282" s="74" t="e">
        <f>'Meter Data'!F284</f>
        <v>#DIV/0!</v>
      </c>
    </row>
    <row r="283" spans="1:7" x14ac:dyDescent="0.2">
      <c r="A283" s="319"/>
      <c r="B283" s="72">
        <v>38631</v>
      </c>
      <c r="C283" s="1">
        <v>40</v>
      </c>
      <c r="D283" s="173"/>
      <c r="E283" s="173"/>
      <c r="F283" s="73">
        <f t="shared" si="15"/>
        <v>0</v>
      </c>
      <c r="G283" s="74" t="e">
        <f>'Meter Data'!F285</f>
        <v>#DIV/0!</v>
      </c>
    </row>
    <row r="284" spans="1:7" x14ac:dyDescent="0.2">
      <c r="A284" s="319"/>
      <c r="B284" s="72">
        <v>38632</v>
      </c>
      <c r="C284" s="1">
        <v>40</v>
      </c>
      <c r="D284" s="173"/>
      <c r="E284" s="173"/>
      <c r="F284" s="73">
        <f t="shared" si="15"/>
        <v>0</v>
      </c>
      <c r="G284" s="74" t="e">
        <f>'Meter Data'!F286</f>
        <v>#DIV/0!</v>
      </c>
    </row>
    <row r="285" spans="1:7" x14ac:dyDescent="0.2">
      <c r="A285" s="319"/>
      <c r="B285" s="72">
        <v>38633</v>
      </c>
      <c r="C285" s="1">
        <v>40</v>
      </c>
      <c r="D285" s="173"/>
      <c r="E285" s="173"/>
      <c r="F285" s="73">
        <f t="shared" si="15"/>
        <v>0</v>
      </c>
      <c r="G285" s="74" t="e">
        <f>'Meter Data'!F287</f>
        <v>#DIV/0!</v>
      </c>
    </row>
    <row r="286" spans="1:7" x14ac:dyDescent="0.2">
      <c r="A286" s="319"/>
      <c r="B286" s="72">
        <v>38634</v>
      </c>
      <c r="C286" s="1">
        <v>41</v>
      </c>
      <c r="D286" s="173"/>
      <c r="E286" s="173"/>
      <c r="F286" s="73">
        <f t="shared" si="15"/>
        <v>0</v>
      </c>
      <c r="G286" s="74" t="e">
        <f>'Meter Data'!F288</f>
        <v>#DIV/0!</v>
      </c>
    </row>
    <row r="287" spans="1:7" x14ac:dyDescent="0.2">
      <c r="A287" s="319"/>
      <c r="B287" s="72">
        <v>38635</v>
      </c>
      <c r="C287" s="1">
        <v>41</v>
      </c>
      <c r="D287" s="173"/>
      <c r="E287" s="173"/>
      <c r="F287" s="73">
        <f t="shared" si="15"/>
        <v>0</v>
      </c>
      <c r="G287" s="74" t="e">
        <f>'Meter Data'!F289</f>
        <v>#DIV/0!</v>
      </c>
    </row>
    <row r="288" spans="1:7" x14ac:dyDescent="0.2">
      <c r="A288" s="319"/>
      <c r="B288" s="72">
        <v>38636</v>
      </c>
      <c r="C288" s="1">
        <v>41</v>
      </c>
      <c r="D288" s="173"/>
      <c r="E288" s="173"/>
      <c r="F288" s="73">
        <f t="shared" si="15"/>
        <v>0</v>
      </c>
      <c r="G288" s="74" t="e">
        <f>'Meter Data'!F290</f>
        <v>#DIV/0!</v>
      </c>
    </row>
    <row r="289" spans="1:7" x14ac:dyDescent="0.2">
      <c r="A289" s="319"/>
      <c r="B289" s="72">
        <v>38637</v>
      </c>
      <c r="C289" s="1">
        <v>41</v>
      </c>
      <c r="D289" s="173"/>
      <c r="E289" s="173"/>
      <c r="F289" s="73">
        <f t="shared" si="15"/>
        <v>0</v>
      </c>
      <c r="G289" s="74" t="e">
        <f>'Meter Data'!F291</f>
        <v>#DIV/0!</v>
      </c>
    </row>
    <row r="290" spans="1:7" x14ac:dyDescent="0.2">
      <c r="A290" s="319"/>
      <c r="B290" s="72">
        <v>38638</v>
      </c>
      <c r="C290" s="1">
        <v>41</v>
      </c>
      <c r="D290" s="173"/>
      <c r="E290" s="173"/>
      <c r="F290" s="73">
        <f t="shared" si="15"/>
        <v>0</v>
      </c>
      <c r="G290" s="74" t="e">
        <f>'Meter Data'!F292</f>
        <v>#DIV/0!</v>
      </c>
    </row>
    <row r="291" spans="1:7" x14ac:dyDescent="0.2">
      <c r="A291" s="319"/>
      <c r="B291" s="72">
        <v>38639</v>
      </c>
      <c r="C291" s="1">
        <v>41</v>
      </c>
      <c r="D291" s="173"/>
      <c r="E291" s="173"/>
      <c r="F291" s="73">
        <f t="shared" si="15"/>
        <v>0</v>
      </c>
      <c r="G291" s="74" t="e">
        <f>'Meter Data'!F293</f>
        <v>#DIV/0!</v>
      </c>
    </row>
    <row r="292" spans="1:7" x14ac:dyDescent="0.2">
      <c r="A292" s="319"/>
      <c r="B292" s="72">
        <v>38640</v>
      </c>
      <c r="C292" s="1">
        <v>41</v>
      </c>
      <c r="D292" s="173"/>
      <c r="E292" s="173"/>
      <c r="F292" s="73">
        <f t="shared" si="15"/>
        <v>0</v>
      </c>
      <c r="G292" s="74" t="e">
        <f>'Meter Data'!F294</f>
        <v>#DIV/0!</v>
      </c>
    </row>
    <row r="293" spans="1:7" x14ac:dyDescent="0.2">
      <c r="A293" s="319"/>
      <c r="B293" s="72">
        <v>38641</v>
      </c>
      <c r="C293" s="1">
        <v>42</v>
      </c>
      <c r="D293" s="173"/>
      <c r="E293" s="173"/>
      <c r="F293" s="73">
        <f t="shared" si="15"/>
        <v>0</v>
      </c>
      <c r="G293" s="74" t="e">
        <f>'Meter Data'!F295</f>
        <v>#DIV/0!</v>
      </c>
    </row>
    <row r="294" spans="1:7" x14ac:dyDescent="0.2">
      <c r="A294" s="319"/>
      <c r="B294" s="72">
        <v>38642</v>
      </c>
      <c r="C294" s="1">
        <v>42</v>
      </c>
      <c r="D294" s="173"/>
      <c r="E294" s="173"/>
      <c r="F294" s="73">
        <f t="shared" si="15"/>
        <v>0</v>
      </c>
      <c r="G294" s="74" t="e">
        <f>'Meter Data'!F296</f>
        <v>#DIV/0!</v>
      </c>
    </row>
    <row r="295" spans="1:7" x14ac:dyDescent="0.2">
      <c r="A295" s="319"/>
      <c r="B295" s="72">
        <v>38643</v>
      </c>
      <c r="C295" s="1">
        <v>42</v>
      </c>
      <c r="D295" s="173"/>
      <c r="E295" s="173"/>
      <c r="F295" s="73">
        <f t="shared" si="15"/>
        <v>0</v>
      </c>
      <c r="G295" s="74" t="e">
        <f>'Meter Data'!F297</f>
        <v>#DIV/0!</v>
      </c>
    </row>
    <row r="296" spans="1:7" x14ac:dyDescent="0.2">
      <c r="A296" s="319"/>
      <c r="B296" s="72">
        <v>38644</v>
      </c>
      <c r="C296" s="1">
        <v>42</v>
      </c>
      <c r="D296" s="173"/>
      <c r="E296" s="173"/>
      <c r="F296" s="73">
        <f t="shared" si="15"/>
        <v>0</v>
      </c>
      <c r="G296" s="74" t="e">
        <f>'Meter Data'!F298</f>
        <v>#DIV/0!</v>
      </c>
    </row>
    <row r="297" spans="1:7" x14ac:dyDescent="0.2">
      <c r="A297" s="319"/>
      <c r="B297" s="72">
        <v>38645</v>
      </c>
      <c r="C297" s="1">
        <v>42</v>
      </c>
      <c r="D297" s="173"/>
      <c r="E297" s="173"/>
      <c r="F297" s="73">
        <f t="shared" si="15"/>
        <v>0</v>
      </c>
      <c r="G297" s="74" t="e">
        <f>'Meter Data'!F299</f>
        <v>#DIV/0!</v>
      </c>
    </row>
    <row r="298" spans="1:7" x14ac:dyDescent="0.2">
      <c r="A298" s="319"/>
      <c r="B298" s="72">
        <v>38646</v>
      </c>
      <c r="C298" s="1">
        <v>42</v>
      </c>
      <c r="D298" s="173"/>
      <c r="E298" s="173"/>
      <c r="F298" s="73">
        <f t="shared" si="15"/>
        <v>0</v>
      </c>
      <c r="G298" s="74" t="e">
        <f>'Meter Data'!F300</f>
        <v>#DIV/0!</v>
      </c>
    </row>
    <row r="299" spans="1:7" x14ac:dyDescent="0.2">
      <c r="A299" s="319"/>
      <c r="B299" s="72">
        <v>38647</v>
      </c>
      <c r="C299" s="1">
        <v>42</v>
      </c>
      <c r="D299" s="173"/>
      <c r="E299" s="173"/>
      <c r="F299" s="73">
        <f t="shared" si="15"/>
        <v>0</v>
      </c>
      <c r="G299" s="74" t="e">
        <f>'Meter Data'!F301</f>
        <v>#DIV/0!</v>
      </c>
    </row>
    <row r="300" spans="1:7" x14ac:dyDescent="0.2">
      <c r="A300" s="319"/>
      <c r="B300" s="72">
        <v>38648</v>
      </c>
      <c r="C300" s="1">
        <v>43</v>
      </c>
      <c r="D300" s="173"/>
      <c r="E300" s="173"/>
      <c r="F300" s="73">
        <f t="shared" si="15"/>
        <v>0</v>
      </c>
      <c r="G300" s="74" t="e">
        <f>'Meter Data'!F302</f>
        <v>#DIV/0!</v>
      </c>
    </row>
    <row r="301" spans="1:7" x14ac:dyDescent="0.2">
      <c r="A301" s="319"/>
      <c r="B301" s="72">
        <v>38649</v>
      </c>
      <c r="C301" s="1">
        <v>43</v>
      </c>
      <c r="D301" s="173"/>
      <c r="E301" s="173"/>
      <c r="F301" s="73">
        <f t="shared" si="15"/>
        <v>0</v>
      </c>
      <c r="G301" s="74" t="e">
        <f>'Meter Data'!F303</f>
        <v>#DIV/0!</v>
      </c>
    </row>
    <row r="302" spans="1:7" x14ac:dyDescent="0.2">
      <c r="A302" s="319"/>
      <c r="B302" s="72">
        <v>38650</v>
      </c>
      <c r="C302" s="1">
        <v>43</v>
      </c>
      <c r="D302" s="173"/>
      <c r="E302" s="173"/>
      <c r="F302" s="73">
        <f t="shared" si="15"/>
        <v>0</v>
      </c>
      <c r="G302" s="74" t="e">
        <f>'Meter Data'!F304</f>
        <v>#DIV/0!</v>
      </c>
    </row>
    <row r="303" spans="1:7" x14ac:dyDescent="0.2">
      <c r="A303" s="319"/>
      <c r="B303" s="72">
        <v>38651</v>
      </c>
      <c r="C303" s="1">
        <v>43</v>
      </c>
      <c r="D303" s="173"/>
      <c r="E303" s="173"/>
      <c r="F303" s="73">
        <f t="shared" si="15"/>
        <v>0</v>
      </c>
      <c r="G303" s="74" t="e">
        <f>'Meter Data'!F305</f>
        <v>#DIV/0!</v>
      </c>
    </row>
    <row r="304" spans="1:7" x14ac:dyDescent="0.2">
      <c r="A304" s="319"/>
      <c r="B304" s="72">
        <v>38652</v>
      </c>
      <c r="C304" s="1">
        <v>43</v>
      </c>
      <c r="D304" s="173"/>
      <c r="E304" s="173"/>
      <c r="F304" s="73">
        <f t="shared" si="15"/>
        <v>0</v>
      </c>
      <c r="G304" s="74" t="e">
        <f>'Meter Data'!F306</f>
        <v>#DIV/0!</v>
      </c>
    </row>
    <row r="305" spans="1:7" x14ac:dyDescent="0.2">
      <c r="A305" s="319"/>
      <c r="B305" s="72">
        <v>38653</v>
      </c>
      <c r="C305" s="1">
        <v>43</v>
      </c>
      <c r="D305" s="173"/>
      <c r="E305" s="173"/>
      <c r="F305" s="73">
        <f t="shared" si="15"/>
        <v>0</v>
      </c>
      <c r="G305" s="74" t="e">
        <f>'Meter Data'!F307</f>
        <v>#DIV/0!</v>
      </c>
    </row>
    <row r="306" spans="1:7" x14ac:dyDescent="0.2">
      <c r="A306" s="319"/>
      <c r="B306" s="72">
        <v>38654</v>
      </c>
      <c r="C306" s="1">
        <v>43</v>
      </c>
      <c r="D306" s="173"/>
      <c r="E306" s="173"/>
      <c r="F306" s="73">
        <f t="shared" si="15"/>
        <v>0</v>
      </c>
      <c r="G306" s="74" t="e">
        <f>'Meter Data'!F308</f>
        <v>#DIV/0!</v>
      </c>
    </row>
    <row r="307" spans="1:7" x14ac:dyDescent="0.2">
      <c r="A307" s="319"/>
      <c r="B307" s="72">
        <v>38655</v>
      </c>
      <c r="C307" s="1">
        <v>44</v>
      </c>
      <c r="D307" s="173"/>
      <c r="E307" s="173"/>
      <c r="F307" s="73">
        <f t="shared" si="15"/>
        <v>0</v>
      </c>
      <c r="G307" s="74" t="e">
        <f>'Meter Data'!F309</f>
        <v>#DIV/0!</v>
      </c>
    </row>
    <row r="308" spans="1:7" x14ac:dyDescent="0.2">
      <c r="A308" s="319"/>
      <c r="B308" s="72">
        <v>38656</v>
      </c>
      <c r="C308" s="1">
        <v>44</v>
      </c>
      <c r="D308" s="173"/>
      <c r="E308" s="173"/>
      <c r="F308" s="73">
        <f t="shared" si="15"/>
        <v>0</v>
      </c>
      <c r="G308" s="74" t="e">
        <f>'Meter Data'!F310</f>
        <v>#DIV/0!</v>
      </c>
    </row>
    <row r="309" spans="1:7" x14ac:dyDescent="0.2">
      <c r="A309" s="319"/>
      <c r="B309" s="72">
        <v>38657</v>
      </c>
      <c r="C309" s="1">
        <v>44</v>
      </c>
      <c r="D309" s="173"/>
      <c r="E309" s="173"/>
      <c r="F309" s="73">
        <f t="shared" si="15"/>
        <v>0</v>
      </c>
      <c r="G309" s="74" t="e">
        <f>'Meter Data'!F311</f>
        <v>#DIV/0!</v>
      </c>
    </row>
    <row r="310" spans="1:7" x14ac:dyDescent="0.2">
      <c r="A310" s="323" t="s">
        <v>92</v>
      </c>
      <c r="B310" s="72">
        <v>38658</v>
      </c>
      <c r="C310" s="1">
        <v>44</v>
      </c>
      <c r="D310" s="173"/>
      <c r="E310" s="173"/>
      <c r="F310" s="73">
        <f t="shared" si="15"/>
        <v>0</v>
      </c>
      <c r="G310" s="74" t="e">
        <f>'Meter Data'!F312</f>
        <v>#DIV/0!</v>
      </c>
    </row>
    <row r="311" spans="1:7" x14ac:dyDescent="0.2">
      <c r="A311" s="319"/>
      <c r="B311" s="72">
        <v>38659</v>
      </c>
      <c r="C311" s="1">
        <v>44</v>
      </c>
      <c r="D311" s="173"/>
      <c r="E311" s="173"/>
      <c r="F311" s="73">
        <f t="shared" si="15"/>
        <v>0</v>
      </c>
      <c r="G311" s="74" t="e">
        <f>'Meter Data'!F313</f>
        <v>#DIV/0!</v>
      </c>
    </row>
    <row r="312" spans="1:7" ht="12.75" customHeight="1" x14ac:dyDescent="0.2">
      <c r="A312" s="319" t="s">
        <v>92</v>
      </c>
      <c r="B312" s="72">
        <v>38660</v>
      </c>
      <c r="C312" s="1">
        <v>44</v>
      </c>
      <c r="D312" s="173"/>
      <c r="E312" s="173"/>
      <c r="F312" s="73">
        <f t="shared" si="15"/>
        <v>0</v>
      </c>
      <c r="G312" s="74" t="e">
        <f>'Meter Data'!F314</f>
        <v>#DIV/0!</v>
      </c>
    </row>
    <row r="313" spans="1:7" x14ac:dyDescent="0.2">
      <c r="A313" s="319"/>
      <c r="B313" s="72">
        <v>38661</v>
      </c>
      <c r="C313" s="1">
        <v>44</v>
      </c>
      <c r="D313" s="173"/>
      <c r="E313" s="173"/>
      <c r="F313" s="73">
        <f t="shared" si="15"/>
        <v>0</v>
      </c>
      <c r="G313" s="74" t="e">
        <f>'Meter Data'!F315</f>
        <v>#DIV/0!</v>
      </c>
    </row>
    <row r="314" spans="1:7" x14ac:dyDescent="0.2">
      <c r="A314" s="319"/>
      <c r="B314" s="72">
        <v>38662</v>
      </c>
      <c r="C314" s="1">
        <v>45</v>
      </c>
      <c r="D314" s="173"/>
      <c r="E314" s="173"/>
      <c r="F314" s="73">
        <f t="shared" si="15"/>
        <v>0</v>
      </c>
      <c r="G314" s="74" t="e">
        <f>'Meter Data'!F316</f>
        <v>#DIV/0!</v>
      </c>
    </row>
    <row r="315" spans="1:7" x14ac:dyDescent="0.2">
      <c r="A315" s="319"/>
      <c r="B315" s="72">
        <v>38663</v>
      </c>
      <c r="C315" s="1">
        <v>45</v>
      </c>
      <c r="D315" s="173"/>
      <c r="E315" s="173"/>
      <c r="F315" s="73">
        <f t="shared" si="15"/>
        <v>0</v>
      </c>
      <c r="G315" s="74" t="e">
        <f>'Meter Data'!F317</f>
        <v>#DIV/0!</v>
      </c>
    </row>
    <row r="316" spans="1:7" x14ac:dyDescent="0.2">
      <c r="A316" s="319"/>
      <c r="B316" s="72">
        <v>38664</v>
      </c>
      <c r="C316" s="1">
        <v>45</v>
      </c>
      <c r="D316" s="173"/>
      <c r="E316" s="173"/>
      <c r="F316" s="73">
        <f t="shared" si="15"/>
        <v>0</v>
      </c>
      <c r="G316" s="74" t="e">
        <f>'Meter Data'!F318</f>
        <v>#DIV/0!</v>
      </c>
    </row>
    <row r="317" spans="1:7" x14ac:dyDescent="0.2">
      <c r="A317" s="319"/>
      <c r="B317" s="72">
        <v>38665</v>
      </c>
      <c r="C317" s="1">
        <v>45</v>
      </c>
      <c r="D317" s="173"/>
      <c r="E317" s="173"/>
      <c r="F317" s="73">
        <f t="shared" si="15"/>
        <v>0</v>
      </c>
      <c r="G317" s="74" t="e">
        <f>'Meter Data'!F319</f>
        <v>#DIV/0!</v>
      </c>
    </row>
    <row r="318" spans="1:7" x14ac:dyDescent="0.2">
      <c r="A318" s="319"/>
      <c r="B318" s="72">
        <v>38666</v>
      </c>
      <c r="C318" s="1">
        <v>45</v>
      </c>
      <c r="D318" s="173"/>
      <c r="E318" s="173"/>
      <c r="F318" s="73">
        <f t="shared" si="15"/>
        <v>0</v>
      </c>
      <c r="G318" s="74" t="e">
        <f>'Meter Data'!F320</f>
        <v>#DIV/0!</v>
      </c>
    </row>
    <row r="319" spans="1:7" x14ac:dyDescent="0.2">
      <c r="A319" s="319"/>
      <c r="B319" s="72">
        <v>38667</v>
      </c>
      <c r="C319" s="1">
        <v>45</v>
      </c>
      <c r="D319" s="173"/>
      <c r="E319" s="173"/>
      <c r="F319" s="73">
        <f t="shared" si="15"/>
        <v>0</v>
      </c>
      <c r="G319" s="74" t="e">
        <f>'Meter Data'!F321</f>
        <v>#DIV/0!</v>
      </c>
    </row>
    <row r="320" spans="1:7" x14ac:dyDescent="0.2">
      <c r="A320" s="319"/>
      <c r="B320" s="72">
        <v>38668</v>
      </c>
      <c r="C320" s="1">
        <v>45</v>
      </c>
      <c r="D320" s="173"/>
      <c r="E320" s="173"/>
      <c r="F320" s="73">
        <f t="shared" si="15"/>
        <v>0</v>
      </c>
      <c r="G320" s="74" t="e">
        <f>'Meter Data'!F322</f>
        <v>#DIV/0!</v>
      </c>
    </row>
    <row r="321" spans="1:7" x14ac:dyDescent="0.2">
      <c r="A321" s="319"/>
      <c r="B321" s="72">
        <v>38669</v>
      </c>
      <c r="C321" s="1">
        <v>46</v>
      </c>
      <c r="D321" s="173"/>
      <c r="E321" s="173"/>
      <c r="F321" s="73">
        <f t="shared" si="15"/>
        <v>0</v>
      </c>
      <c r="G321" s="74" t="e">
        <f>'Meter Data'!F323</f>
        <v>#DIV/0!</v>
      </c>
    </row>
    <row r="322" spans="1:7" x14ac:dyDescent="0.2">
      <c r="A322" s="319"/>
      <c r="B322" s="72">
        <v>38670</v>
      </c>
      <c r="C322" s="1">
        <v>46</v>
      </c>
      <c r="D322" s="173"/>
      <c r="E322" s="173"/>
      <c r="F322" s="73">
        <f t="shared" si="15"/>
        <v>0</v>
      </c>
      <c r="G322" s="74" t="e">
        <f>'Meter Data'!F324</f>
        <v>#DIV/0!</v>
      </c>
    </row>
    <row r="323" spans="1:7" x14ac:dyDescent="0.2">
      <c r="A323" s="319"/>
      <c r="B323" s="72">
        <v>38671</v>
      </c>
      <c r="C323" s="1">
        <v>46</v>
      </c>
      <c r="D323" s="173"/>
      <c r="E323" s="173"/>
      <c r="F323" s="73">
        <f t="shared" si="15"/>
        <v>0</v>
      </c>
      <c r="G323" s="74" t="e">
        <f>'Meter Data'!F325</f>
        <v>#DIV/0!</v>
      </c>
    </row>
    <row r="324" spans="1:7" x14ac:dyDescent="0.2">
      <c r="A324" s="319"/>
      <c r="B324" s="72">
        <v>38672</v>
      </c>
      <c r="C324" s="1">
        <v>46</v>
      </c>
      <c r="D324" s="173"/>
      <c r="E324" s="173"/>
      <c r="F324" s="73">
        <f t="shared" si="15"/>
        <v>0</v>
      </c>
      <c r="G324" s="74" t="e">
        <f>'Meter Data'!F326</f>
        <v>#DIV/0!</v>
      </c>
    </row>
    <row r="325" spans="1:7" x14ac:dyDescent="0.2">
      <c r="A325" s="319"/>
      <c r="B325" s="72">
        <v>38673</v>
      </c>
      <c r="C325" s="1">
        <v>46</v>
      </c>
      <c r="D325" s="173"/>
      <c r="E325" s="173"/>
      <c r="F325" s="73">
        <f t="shared" si="15"/>
        <v>0</v>
      </c>
      <c r="G325" s="74" t="e">
        <f>'Meter Data'!F327</f>
        <v>#DIV/0!</v>
      </c>
    </row>
    <row r="326" spans="1:7" x14ac:dyDescent="0.2">
      <c r="A326" s="319"/>
      <c r="B326" s="72">
        <v>38674</v>
      </c>
      <c r="C326" s="1">
        <v>46</v>
      </c>
      <c r="D326" s="173"/>
      <c r="E326" s="173"/>
      <c r="F326" s="73">
        <f t="shared" si="15"/>
        <v>0</v>
      </c>
      <c r="G326" s="74" t="e">
        <f>'Meter Data'!F328</f>
        <v>#DIV/0!</v>
      </c>
    </row>
    <row r="327" spans="1:7" x14ac:dyDescent="0.2">
      <c r="A327" s="319"/>
      <c r="B327" s="72">
        <v>38675</v>
      </c>
      <c r="C327" s="1">
        <v>46</v>
      </c>
      <c r="D327" s="173"/>
      <c r="E327" s="173"/>
      <c r="F327" s="73">
        <f t="shared" si="15"/>
        <v>0</v>
      </c>
      <c r="G327" s="74" t="e">
        <f>'Meter Data'!F329</f>
        <v>#DIV/0!</v>
      </c>
    </row>
    <row r="328" spans="1:7" x14ac:dyDescent="0.2">
      <c r="A328" s="319"/>
      <c r="B328" s="72">
        <v>38676</v>
      </c>
      <c r="C328" s="1">
        <v>47</v>
      </c>
      <c r="D328" s="173"/>
      <c r="E328" s="173"/>
      <c r="F328" s="73">
        <f t="shared" si="15"/>
        <v>0</v>
      </c>
      <c r="G328" s="74" t="e">
        <f>'Meter Data'!F330</f>
        <v>#DIV/0!</v>
      </c>
    </row>
    <row r="329" spans="1:7" x14ac:dyDescent="0.2">
      <c r="A329" s="319"/>
      <c r="B329" s="72">
        <v>38677</v>
      </c>
      <c r="C329" s="1">
        <v>47</v>
      </c>
      <c r="D329" s="173"/>
      <c r="E329" s="173"/>
      <c r="F329" s="73">
        <f t="shared" si="15"/>
        <v>0</v>
      </c>
      <c r="G329" s="74" t="e">
        <f>'Meter Data'!F331</f>
        <v>#DIV/0!</v>
      </c>
    </row>
    <row r="330" spans="1:7" x14ac:dyDescent="0.2">
      <c r="A330" s="319"/>
      <c r="B330" s="72">
        <v>38678</v>
      </c>
      <c r="C330" s="1">
        <v>47</v>
      </c>
      <c r="D330" s="173"/>
      <c r="E330" s="173"/>
      <c r="F330" s="73">
        <f t="shared" si="15"/>
        <v>0</v>
      </c>
      <c r="G330" s="74" t="e">
        <f>'Meter Data'!F332</f>
        <v>#DIV/0!</v>
      </c>
    </row>
    <row r="331" spans="1:7" x14ac:dyDescent="0.2">
      <c r="A331" s="319"/>
      <c r="B331" s="72">
        <v>38679</v>
      </c>
      <c r="C331" s="1">
        <v>47</v>
      </c>
      <c r="D331" s="173"/>
      <c r="E331" s="173"/>
      <c r="F331" s="73">
        <f t="shared" ref="F331:F369" si="16">IF(D331-(E331*0.67)&gt;0,(D331-(E331*0.67)),0)</f>
        <v>0</v>
      </c>
      <c r="G331" s="74" t="e">
        <f>'Meter Data'!F333</f>
        <v>#DIV/0!</v>
      </c>
    </row>
    <row r="332" spans="1:7" x14ac:dyDescent="0.2">
      <c r="A332" s="319"/>
      <c r="B332" s="72">
        <v>38680</v>
      </c>
      <c r="C332" s="1">
        <v>47</v>
      </c>
      <c r="D332" s="173"/>
      <c r="E332" s="173"/>
      <c r="F332" s="73">
        <f t="shared" si="16"/>
        <v>0</v>
      </c>
      <c r="G332" s="74" t="e">
        <f>'Meter Data'!F334</f>
        <v>#DIV/0!</v>
      </c>
    </row>
    <row r="333" spans="1:7" x14ac:dyDescent="0.2">
      <c r="A333" s="319"/>
      <c r="B333" s="72">
        <v>38681</v>
      </c>
      <c r="C333" s="1">
        <v>47</v>
      </c>
      <c r="D333" s="173"/>
      <c r="E333" s="173"/>
      <c r="F333" s="73">
        <f t="shared" si="16"/>
        <v>0</v>
      </c>
      <c r="G333" s="74" t="e">
        <f>'Meter Data'!F335</f>
        <v>#DIV/0!</v>
      </c>
    </row>
    <row r="334" spans="1:7" x14ac:dyDescent="0.2">
      <c r="A334" s="319"/>
      <c r="B334" s="72">
        <v>38682</v>
      </c>
      <c r="C334" s="1">
        <v>47</v>
      </c>
      <c r="D334" s="173"/>
      <c r="E334" s="173"/>
      <c r="F334" s="73">
        <f t="shared" si="16"/>
        <v>0</v>
      </c>
      <c r="G334" s="74" t="e">
        <f>'Meter Data'!F336</f>
        <v>#DIV/0!</v>
      </c>
    </row>
    <row r="335" spans="1:7" x14ac:dyDescent="0.2">
      <c r="A335" s="319"/>
      <c r="B335" s="72">
        <v>38683</v>
      </c>
      <c r="C335" s="1">
        <v>48</v>
      </c>
      <c r="D335" s="173"/>
      <c r="E335" s="173"/>
      <c r="F335" s="73">
        <f t="shared" si="16"/>
        <v>0</v>
      </c>
      <c r="G335" s="74" t="e">
        <f>'Meter Data'!F337</f>
        <v>#DIV/0!</v>
      </c>
    </row>
    <row r="336" spans="1:7" x14ac:dyDescent="0.2">
      <c r="A336" s="319"/>
      <c r="B336" s="72">
        <v>38684</v>
      </c>
      <c r="C336" s="1">
        <v>48</v>
      </c>
      <c r="D336" s="173"/>
      <c r="E336" s="173"/>
      <c r="F336" s="73">
        <f t="shared" si="16"/>
        <v>0</v>
      </c>
      <c r="G336" s="74" t="e">
        <f>'Meter Data'!F338</f>
        <v>#DIV/0!</v>
      </c>
    </row>
    <row r="337" spans="1:7" x14ac:dyDescent="0.2">
      <c r="A337" s="319"/>
      <c r="B337" s="72">
        <v>38685</v>
      </c>
      <c r="C337" s="1">
        <v>48</v>
      </c>
      <c r="D337" s="173"/>
      <c r="E337" s="173"/>
      <c r="F337" s="73">
        <f t="shared" si="16"/>
        <v>0</v>
      </c>
      <c r="G337" s="74" t="e">
        <f>'Meter Data'!F339</f>
        <v>#DIV/0!</v>
      </c>
    </row>
    <row r="338" spans="1:7" x14ac:dyDescent="0.2">
      <c r="A338" s="319"/>
      <c r="B338" s="72">
        <v>38686</v>
      </c>
      <c r="C338" s="1">
        <v>48</v>
      </c>
      <c r="D338" s="173"/>
      <c r="E338" s="173"/>
      <c r="F338" s="73">
        <f t="shared" si="16"/>
        <v>0</v>
      </c>
      <c r="G338" s="74" t="e">
        <f>'Meter Data'!F340</f>
        <v>#DIV/0!</v>
      </c>
    </row>
    <row r="339" spans="1:7" x14ac:dyDescent="0.2">
      <c r="A339" s="319"/>
      <c r="B339" s="72">
        <v>38687</v>
      </c>
      <c r="C339" s="1">
        <v>48</v>
      </c>
      <c r="D339" s="173"/>
      <c r="E339" s="173"/>
      <c r="F339" s="73">
        <f t="shared" si="16"/>
        <v>0</v>
      </c>
      <c r="G339" s="74" t="e">
        <f>'Meter Data'!F341</f>
        <v>#DIV/0!</v>
      </c>
    </row>
    <row r="340" spans="1:7" x14ac:dyDescent="0.2">
      <c r="A340" s="318" t="s">
        <v>93</v>
      </c>
      <c r="B340" s="72">
        <v>38688</v>
      </c>
      <c r="C340" s="1">
        <v>48</v>
      </c>
      <c r="D340" s="173"/>
      <c r="E340" s="173"/>
      <c r="F340" s="73">
        <f t="shared" si="16"/>
        <v>0</v>
      </c>
      <c r="G340" s="74" t="e">
        <f>'Meter Data'!F342</f>
        <v>#DIV/0!</v>
      </c>
    </row>
    <row r="341" spans="1:7" x14ac:dyDescent="0.2">
      <c r="A341" s="319"/>
      <c r="B341" s="72">
        <v>38689</v>
      </c>
      <c r="C341" s="1">
        <v>48</v>
      </c>
      <c r="D341" s="173"/>
      <c r="E341" s="173"/>
      <c r="F341" s="73">
        <f t="shared" si="16"/>
        <v>0</v>
      </c>
      <c r="G341" s="74" t="e">
        <f>'Meter Data'!F343</f>
        <v>#DIV/0!</v>
      </c>
    </row>
    <row r="342" spans="1:7" x14ac:dyDescent="0.2">
      <c r="A342" s="319"/>
      <c r="B342" s="72">
        <v>38690</v>
      </c>
      <c r="C342" s="1">
        <v>49</v>
      </c>
      <c r="D342" s="173"/>
      <c r="E342" s="173"/>
      <c r="F342" s="73">
        <f t="shared" si="16"/>
        <v>0</v>
      </c>
      <c r="G342" s="74" t="e">
        <f>'Meter Data'!F344</f>
        <v>#DIV/0!</v>
      </c>
    </row>
    <row r="343" spans="1:7" ht="12.75" customHeight="1" x14ac:dyDescent="0.2">
      <c r="A343" s="319" t="s">
        <v>93</v>
      </c>
      <c r="B343" s="72">
        <v>38691</v>
      </c>
      <c r="C343" s="1">
        <v>49</v>
      </c>
      <c r="D343" s="173"/>
      <c r="E343" s="173"/>
      <c r="F343" s="73">
        <f t="shared" si="16"/>
        <v>0</v>
      </c>
      <c r="G343" s="74" t="e">
        <f>'Meter Data'!F345</f>
        <v>#DIV/0!</v>
      </c>
    </row>
    <row r="344" spans="1:7" x14ac:dyDescent="0.2">
      <c r="A344" s="319"/>
      <c r="B344" s="72">
        <v>38692</v>
      </c>
      <c r="C344" s="1">
        <v>49</v>
      </c>
      <c r="D344" s="173"/>
      <c r="E344" s="173"/>
      <c r="F344" s="73">
        <f t="shared" si="16"/>
        <v>0</v>
      </c>
      <c r="G344" s="74" t="e">
        <f>'Meter Data'!F346</f>
        <v>#DIV/0!</v>
      </c>
    </row>
    <row r="345" spans="1:7" x14ac:dyDescent="0.2">
      <c r="A345" s="319"/>
      <c r="B345" s="72">
        <v>38693</v>
      </c>
      <c r="C345" s="1">
        <v>49</v>
      </c>
      <c r="D345" s="173"/>
      <c r="E345" s="173"/>
      <c r="F345" s="73">
        <f t="shared" si="16"/>
        <v>0</v>
      </c>
      <c r="G345" s="74" t="e">
        <f>'Meter Data'!F347</f>
        <v>#DIV/0!</v>
      </c>
    </row>
    <row r="346" spans="1:7" x14ac:dyDescent="0.2">
      <c r="A346" s="319"/>
      <c r="B346" s="72">
        <v>38694</v>
      </c>
      <c r="C346" s="1">
        <v>49</v>
      </c>
      <c r="D346" s="173"/>
      <c r="E346" s="173"/>
      <c r="F346" s="73">
        <f t="shared" si="16"/>
        <v>0</v>
      </c>
      <c r="G346" s="74" t="e">
        <f>'Meter Data'!F348</f>
        <v>#DIV/0!</v>
      </c>
    </row>
    <row r="347" spans="1:7" x14ac:dyDescent="0.2">
      <c r="A347" s="319"/>
      <c r="B347" s="72">
        <v>38695</v>
      </c>
      <c r="C347" s="1">
        <v>49</v>
      </c>
      <c r="D347" s="173"/>
      <c r="E347" s="173"/>
      <c r="F347" s="73">
        <f t="shared" si="16"/>
        <v>0</v>
      </c>
      <c r="G347" s="74" t="e">
        <f>'Meter Data'!F349</f>
        <v>#DIV/0!</v>
      </c>
    </row>
    <row r="348" spans="1:7" x14ac:dyDescent="0.2">
      <c r="A348" s="319"/>
      <c r="B348" s="72">
        <v>38696</v>
      </c>
      <c r="C348" s="1">
        <v>49</v>
      </c>
      <c r="D348" s="173"/>
      <c r="E348" s="173"/>
      <c r="F348" s="73">
        <f t="shared" si="16"/>
        <v>0</v>
      </c>
      <c r="G348" s="74" t="e">
        <f>'Meter Data'!F350</f>
        <v>#DIV/0!</v>
      </c>
    </row>
    <row r="349" spans="1:7" x14ac:dyDescent="0.2">
      <c r="A349" s="319"/>
      <c r="B349" s="72">
        <v>38697</v>
      </c>
      <c r="C349" s="1">
        <v>50</v>
      </c>
      <c r="D349" s="173"/>
      <c r="E349" s="173"/>
      <c r="F349" s="73">
        <f t="shared" si="16"/>
        <v>0</v>
      </c>
      <c r="G349" s="74" t="e">
        <f>'Meter Data'!F351</f>
        <v>#DIV/0!</v>
      </c>
    </row>
    <row r="350" spans="1:7" x14ac:dyDescent="0.2">
      <c r="A350" s="319"/>
      <c r="B350" s="72">
        <v>38698</v>
      </c>
      <c r="C350" s="1">
        <v>50</v>
      </c>
      <c r="D350" s="173"/>
      <c r="E350" s="173"/>
      <c r="F350" s="73">
        <f t="shared" si="16"/>
        <v>0</v>
      </c>
      <c r="G350" s="74" t="e">
        <f>'Meter Data'!F352</f>
        <v>#DIV/0!</v>
      </c>
    </row>
    <row r="351" spans="1:7" x14ac:dyDescent="0.2">
      <c r="A351" s="319"/>
      <c r="B351" s="72">
        <v>38699</v>
      </c>
      <c r="C351" s="1">
        <v>50</v>
      </c>
      <c r="D351" s="173"/>
      <c r="E351" s="173"/>
      <c r="F351" s="73">
        <f t="shared" si="16"/>
        <v>0</v>
      </c>
      <c r="G351" s="74" t="e">
        <f>'Meter Data'!F353</f>
        <v>#DIV/0!</v>
      </c>
    </row>
    <row r="352" spans="1:7" x14ac:dyDescent="0.2">
      <c r="A352" s="319"/>
      <c r="B352" s="72">
        <v>38700</v>
      </c>
      <c r="C352" s="1">
        <v>50</v>
      </c>
      <c r="D352" s="173"/>
      <c r="E352" s="173"/>
      <c r="F352" s="73">
        <f t="shared" si="16"/>
        <v>0</v>
      </c>
      <c r="G352" s="74" t="e">
        <f>'Meter Data'!F354</f>
        <v>#DIV/0!</v>
      </c>
    </row>
    <row r="353" spans="1:7" x14ac:dyDescent="0.2">
      <c r="A353" s="319"/>
      <c r="B353" s="72">
        <v>38701</v>
      </c>
      <c r="C353" s="1">
        <v>50</v>
      </c>
      <c r="D353" s="173"/>
      <c r="E353" s="173"/>
      <c r="F353" s="73">
        <f t="shared" si="16"/>
        <v>0</v>
      </c>
      <c r="G353" s="74" t="e">
        <f>'Meter Data'!F355</f>
        <v>#DIV/0!</v>
      </c>
    </row>
    <row r="354" spans="1:7" x14ac:dyDescent="0.2">
      <c r="A354" s="319"/>
      <c r="B354" s="72">
        <v>38702</v>
      </c>
      <c r="C354" s="1">
        <v>50</v>
      </c>
      <c r="D354" s="173"/>
      <c r="E354" s="173"/>
      <c r="F354" s="73">
        <f t="shared" si="16"/>
        <v>0</v>
      </c>
      <c r="G354" s="74" t="e">
        <f>'Meter Data'!F356</f>
        <v>#DIV/0!</v>
      </c>
    </row>
    <row r="355" spans="1:7" x14ac:dyDescent="0.2">
      <c r="A355" s="319"/>
      <c r="B355" s="72">
        <v>38703</v>
      </c>
      <c r="C355" s="1">
        <v>50</v>
      </c>
      <c r="D355" s="173"/>
      <c r="E355" s="173"/>
      <c r="F355" s="73">
        <f t="shared" si="16"/>
        <v>0</v>
      </c>
      <c r="G355" s="74" t="e">
        <f>'Meter Data'!F357</f>
        <v>#DIV/0!</v>
      </c>
    </row>
    <row r="356" spans="1:7" x14ac:dyDescent="0.2">
      <c r="A356" s="319"/>
      <c r="B356" s="72">
        <v>38704</v>
      </c>
      <c r="C356" s="1">
        <v>51</v>
      </c>
      <c r="D356" s="173"/>
      <c r="E356" s="173"/>
      <c r="F356" s="73">
        <f t="shared" si="16"/>
        <v>0</v>
      </c>
      <c r="G356" s="74" t="e">
        <f>'Meter Data'!F358</f>
        <v>#DIV/0!</v>
      </c>
    </row>
    <row r="357" spans="1:7" x14ac:dyDescent="0.2">
      <c r="A357" s="319"/>
      <c r="B357" s="72">
        <v>38705</v>
      </c>
      <c r="C357" s="1">
        <v>51</v>
      </c>
      <c r="D357" s="173"/>
      <c r="E357" s="173"/>
      <c r="F357" s="73">
        <f t="shared" si="16"/>
        <v>0</v>
      </c>
      <c r="G357" s="74" t="e">
        <f>'Meter Data'!F359</f>
        <v>#DIV/0!</v>
      </c>
    </row>
    <row r="358" spans="1:7" x14ac:dyDescent="0.2">
      <c r="A358" s="319"/>
      <c r="B358" s="72">
        <v>38706</v>
      </c>
      <c r="C358" s="1">
        <v>51</v>
      </c>
      <c r="D358" s="173"/>
      <c r="E358" s="173"/>
      <c r="F358" s="73">
        <f t="shared" si="16"/>
        <v>0</v>
      </c>
      <c r="G358" s="74" t="e">
        <f>'Meter Data'!F360</f>
        <v>#DIV/0!</v>
      </c>
    </row>
    <row r="359" spans="1:7" x14ac:dyDescent="0.2">
      <c r="A359" s="319"/>
      <c r="B359" s="72">
        <v>38707</v>
      </c>
      <c r="C359" s="1">
        <v>51</v>
      </c>
      <c r="D359" s="173"/>
      <c r="E359" s="173"/>
      <c r="F359" s="73">
        <f t="shared" si="16"/>
        <v>0</v>
      </c>
      <c r="G359" s="74" t="e">
        <f>'Meter Data'!F361</f>
        <v>#DIV/0!</v>
      </c>
    </row>
    <row r="360" spans="1:7" x14ac:dyDescent="0.2">
      <c r="A360" s="319"/>
      <c r="B360" s="72">
        <v>38708</v>
      </c>
      <c r="C360" s="1">
        <v>51</v>
      </c>
      <c r="D360" s="173"/>
      <c r="E360" s="173"/>
      <c r="F360" s="73">
        <f t="shared" si="16"/>
        <v>0</v>
      </c>
      <c r="G360" s="74" t="e">
        <f>'Meter Data'!F362</f>
        <v>#DIV/0!</v>
      </c>
    </row>
    <row r="361" spans="1:7" x14ac:dyDescent="0.2">
      <c r="A361" s="319"/>
      <c r="B361" s="72">
        <v>38709</v>
      </c>
      <c r="C361" s="1">
        <v>51</v>
      </c>
      <c r="D361" s="173"/>
      <c r="E361" s="173"/>
      <c r="F361" s="73">
        <f t="shared" si="16"/>
        <v>0</v>
      </c>
      <c r="G361" s="74" t="e">
        <f>'Meter Data'!F363</f>
        <v>#DIV/0!</v>
      </c>
    </row>
    <row r="362" spans="1:7" x14ac:dyDescent="0.2">
      <c r="A362" s="319"/>
      <c r="B362" s="72">
        <v>38710</v>
      </c>
      <c r="C362" s="1">
        <v>51</v>
      </c>
      <c r="D362" s="173"/>
      <c r="E362" s="173"/>
      <c r="F362" s="73">
        <f t="shared" si="16"/>
        <v>0</v>
      </c>
      <c r="G362" s="74" t="e">
        <f>'Meter Data'!F364</f>
        <v>#DIV/0!</v>
      </c>
    </row>
    <row r="363" spans="1:7" x14ac:dyDescent="0.2">
      <c r="A363" s="319"/>
      <c r="B363" s="72">
        <v>38711</v>
      </c>
      <c r="C363" s="1">
        <v>52</v>
      </c>
      <c r="D363" s="173"/>
      <c r="E363" s="173"/>
      <c r="F363" s="73">
        <f t="shared" si="16"/>
        <v>0</v>
      </c>
      <c r="G363" s="74" t="e">
        <f>'Meter Data'!F365</f>
        <v>#DIV/0!</v>
      </c>
    </row>
    <row r="364" spans="1:7" x14ac:dyDescent="0.2">
      <c r="A364" s="319"/>
      <c r="B364" s="72">
        <v>38712</v>
      </c>
      <c r="C364" s="1">
        <v>52</v>
      </c>
      <c r="D364" s="173"/>
      <c r="E364" s="173"/>
      <c r="F364" s="73">
        <f t="shared" si="16"/>
        <v>0</v>
      </c>
      <c r="G364" s="74" t="e">
        <f>'Meter Data'!F366</f>
        <v>#DIV/0!</v>
      </c>
    </row>
    <row r="365" spans="1:7" x14ac:dyDescent="0.2">
      <c r="A365" s="319"/>
      <c r="B365" s="72">
        <v>38713</v>
      </c>
      <c r="C365" s="1">
        <v>52</v>
      </c>
      <c r="D365" s="173"/>
      <c r="E365" s="173"/>
      <c r="F365" s="73">
        <f t="shared" si="16"/>
        <v>0</v>
      </c>
      <c r="G365" s="74" t="e">
        <f>'Meter Data'!F367</f>
        <v>#DIV/0!</v>
      </c>
    </row>
    <row r="366" spans="1:7" x14ac:dyDescent="0.2">
      <c r="A366" s="319"/>
      <c r="B366" s="72">
        <v>38714</v>
      </c>
      <c r="C366" s="1">
        <v>52</v>
      </c>
      <c r="D366" s="173"/>
      <c r="E366" s="173"/>
      <c r="F366" s="73">
        <f t="shared" si="16"/>
        <v>0</v>
      </c>
      <c r="G366" s="74" t="e">
        <f>'Meter Data'!F368</f>
        <v>#DIV/0!</v>
      </c>
    </row>
    <row r="367" spans="1:7" x14ac:dyDescent="0.2">
      <c r="A367" s="319"/>
      <c r="B367" s="72">
        <v>38715</v>
      </c>
      <c r="C367" s="1">
        <v>52</v>
      </c>
      <c r="D367" s="173"/>
      <c r="E367" s="173"/>
      <c r="F367" s="73">
        <f t="shared" si="16"/>
        <v>0</v>
      </c>
      <c r="G367" s="74" t="e">
        <f>'Meter Data'!F369</f>
        <v>#DIV/0!</v>
      </c>
    </row>
    <row r="368" spans="1:7" x14ac:dyDescent="0.2">
      <c r="A368" s="319"/>
      <c r="B368" s="72">
        <v>38716</v>
      </c>
      <c r="C368" s="1">
        <v>52</v>
      </c>
      <c r="D368" s="173"/>
      <c r="E368" s="173"/>
      <c r="F368" s="73">
        <f t="shared" si="16"/>
        <v>0</v>
      </c>
      <c r="G368" s="74" t="e">
        <f>'Meter Data'!F370</f>
        <v>#DIV/0!</v>
      </c>
    </row>
    <row r="369" spans="1:7" x14ac:dyDescent="0.2">
      <c r="A369" s="319"/>
      <c r="B369" s="72">
        <v>38717</v>
      </c>
      <c r="C369" s="1">
        <v>52</v>
      </c>
      <c r="D369" s="173"/>
      <c r="E369" s="173"/>
      <c r="F369" s="73">
        <f t="shared" si="16"/>
        <v>0</v>
      </c>
      <c r="G369" s="74" t="e">
        <f>'Meter Data'!F371</f>
        <v>#DIV/0!</v>
      </c>
    </row>
    <row r="370" spans="1:7" x14ac:dyDescent="0.2">
      <c r="A370" s="319"/>
      <c r="B370" s="72"/>
      <c r="C370" s="1"/>
      <c r="F370" s="73"/>
      <c r="G370" s="74"/>
    </row>
    <row r="371" spans="1:7" x14ac:dyDescent="0.2">
      <c r="A371" s="77"/>
      <c r="F371" s="73"/>
      <c r="G371" s="78"/>
    </row>
    <row r="372" spans="1:7" x14ac:dyDescent="0.2">
      <c r="A372" s="77"/>
      <c r="F372" s="73"/>
      <c r="G372" s="78"/>
    </row>
    <row r="373" spans="1:7" x14ac:dyDescent="0.2">
      <c r="A373" s="77"/>
      <c r="F373" s="73"/>
      <c r="G373" s="78"/>
    </row>
    <row r="374" spans="1:7" x14ac:dyDescent="0.2">
      <c r="A374" s="77"/>
      <c r="F374" s="73"/>
      <c r="G374" s="78"/>
    </row>
    <row r="375" spans="1:7" x14ac:dyDescent="0.2">
      <c r="A375" s="77"/>
      <c r="F375" s="73"/>
      <c r="G375" s="78"/>
    </row>
    <row r="376" spans="1:7" x14ac:dyDescent="0.2">
      <c r="A376" s="77"/>
      <c r="F376" s="73"/>
      <c r="G376" s="78"/>
    </row>
    <row r="377" spans="1:7" x14ac:dyDescent="0.2">
      <c r="A377" s="77"/>
      <c r="F377" s="73"/>
      <c r="G377" s="78"/>
    </row>
    <row r="378" spans="1:7" x14ac:dyDescent="0.2">
      <c r="A378" s="77"/>
      <c r="F378" s="73"/>
      <c r="G378" s="78"/>
    </row>
    <row r="379" spans="1:7" x14ac:dyDescent="0.2">
      <c r="A379" s="77"/>
      <c r="F379" s="73"/>
      <c r="G379" s="78"/>
    </row>
    <row r="380" spans="1:7" x14ac:dyDescent="0.2">
      <c r="A380" s="77"/>
      <c r="F380" s="73"/>
      <c r="G380" s="78"/>
    </row>
    <row r="381" spans="1:7" x14ac:dyDescent="0.2">
      <c r="A381" s="77"/>
      <c r="F381" s="73"/>
      <c r="G381" s="78"/>
    </row>
    <row r="382" spans="1:7" x14ac:dyDescent="0.2">
      <c r="A382" s="77"/>
      <c r="F382" s="73"/>
      <c r="G382" s="78"/>
    </row>
    <row r="383" spans="1:7" x14ac:dyDescent="0.2">
      <c r="A383" s="77"/>
      <c r="F383" s="73"/>
      <c r="G383" s="78"/>
    </row>
    <row r="384" spans="1:7" x14ac:dyDescent="0.2">
      <c r="A384" s="77"/>
      <c r="F384" s="73"/>
      <c r="G384" s="78"/>
    </row>
    <row r="385" spans="1:7" x14ac:dyDescent="0.2">
      <c r="A385" s="77"/>
      <c r="F385" s="73"/>
      <c r="G385" s="78"/>
    </row>
    <row r="386" spans="1:7" x14ac:dyDescent="0.2">
      <c r="A386" s="77"/>
      <c r="F386" s="73"/>
      <c r="G386" s="78"/>
    </row>
    <row r="387" spans="1:7" x14ac:dyDescent="0.2">
      <c r="A387" s="77"/>
      <c r="F387" s="73"/>
      <c r="G387" s="78"/>
    </row>
    <row r="388" spans="1:7" x14ac:dyDescent="0.2">
      <c r="A388" s="77"/>
      <c r="F388" s="73"/>
      <c r="G388" s="78"/>
    </row>
    <row r="389" spans="1:7" x14ac:dyDescent="0.2">
      <c r="A389" s="77"/>
      <c r="F389" s="73"/>
      <c r="G389" s="78"/>
    </row>
    <row r="390" spans="1:7" x14ac:dyDescent="0.2">
      <c r="A390" s="77"/>
      <c r="F390" s="73"/>
      <c r="G390" s="78"/>
    </row>
    <row r="391" spans="1:7" x14ac:dyDescent="0.2">
      <c r="A391" s="77"/>
      <c r="F391" s="73"/>
      <c r="G391" s="78"/>
    </row>
    <row r="392" spans="1:7" x14ac:dyDescent="0.2">
      <c r="A392" s="77"/>
      <c r="F392" s="73"/>
      <c r="G392" s="78"/>
    </row>
    <row r="393" spans="1:7" x14ac:dyDescent="0.2">
      <c r="A393" s="77"/>
      <c r="F393" s="73"/>
      <c r="G393" s="78"/>
    </row>
    <row r="394" spans="1:7" x14ac:dyDescent="0.2">
      <c r="A394" s="77"/>
      <c r="F394" s="73"/>
      <c r="G394" s="78"/>
    </row>
    <row r="395" spans="1:7" x14ac:dyDescent="0.2">
      <c r="A395" s="77"/>
      <c r="F395" s="73"/>
      <c r="G395" s="78"/>
    </row>
    <row r="396" spans="1:7" x14ac:dyDescent="0.2">
      <c r="A396" s="77"/>
      <c r="F396" s="73"/>
      <c r="G396" s="78"/>
    </row>
    <row r="397" spans="1:7" x14ac:dyDescent="0.2">
      <c r="A397" s="77"/>
      <c r="F397" s="73"/>
      <c r="G397" s="78"/>
    </row>
    <row r="398" spans="1:7" x14ac:dyDescent="0.2">
      <c r="A398" s="77"/>
      <c r="F398" s="73"/>
      <c r="G398" s="78"/>
    </row>
    <row r="399" spans="1:7" x14ac:dyDescent="0.2">
      <c r="A399" s="77"/>
      <c r="F399" s="73"/>
      <c r="G399" s="78"/>
    </row>
    <row r="400" spans="1:7" x14ac:dyDescent="0.2">
      <c r="A400" s="77"/>
      <c r="F400" s="73"/>
      <c r="G400" s="78"/>
    </row>
    <row r="401" spans="1:7" x14ac:dyDescent="0.2">
      <c r="A401" s="77"/>
      <c r="F401" s="73"/>
      <c r="G401" s="78"/>
    </row>
    <row r="402" spans="1:7" x14ac:dyDescent="0.2">
      <c r="A402" s="79"/>
      <c r="F402" s="73"/>
      <c r="G402" s="78"/>
    </row>
    <row r="403" spans="1:7" x14ac:dyDescent="0.2">
      <c r="A403" s="79"/>
      <c r="F403" s="73"/>
      <c r="G403" s="78"/>
    </row>
    <row r="404" spans="1:7" x14ac:dyDescent="0.2">
      <c r="A404" s="79"/>
      <c r="F404" s="73"/>
      <c r="G404" s="78"/>
    </row>
    <row r="405" spans="1:7" x14ac:dyDescent="0.2">
      <c r="A405" s="79"/>
      <c r="F405" s="73"/>
      <c r="G405" s="78"/>
    </row>
    <row r="406" spans="1:7" x14ac:dyDescent="0.2">
      <c r="A406" s="79"/>
      <c r="F406" s="73"/>
      <c r="G406" s="78"/>
    </row>
    <row r="407" spans="1:7" x14ac:dyDescent="0.2">
      <c r="A407" s="79"/>
      <c r="F407" s="73"/>
      <c r="G407" s="78"/>
    </row>
    <row r="408" spans="1:7" x14ac:dyDescent="0.2">
      <c r="A408" s="79"/>
      <c r="F408" s="73"/>
      <c r="G408" s="78"/>
    </row>
    <row r="409" spans="1:7" x14ac:dyDescent="0.2">
      <c r="A409" s="79"/>
      <c r="F409" s="73"/>
      <c r="G409" s="78"/>
    </row>
    <row r="410" spans="1:7" x14ac:dyDescent="0.2">
      <c r="A410" s="79"/>
      <c r="F410" s="73"/>
      <c r="G410" s="78"/>
    </row>
    <row r="411" spans="1:7" x14ac:dyDescent="0.2">
      <c r="A411" s="79"/>
      <c r="F411" s="73"/>
      <c r="G411" s="78"/>
    </row>
    <row r="412" spans="1:7" x14ac:dyDescent="0.2">
      <c r="A412" s="79"/>
      <c r="F412" s="73"/>
      <c r="G412" s="78"/>
    </row>
    <row r="413" spans="1:7" x14ac:dyDescent="0.2">
      <c r="A413" s="79"/>
      <c r="F413" s="73"/>
      <c r="G413" s="78"/>
    </row>
    <row r="414" spans="1:7" x14ac:dyDescent="0.2">
      <c r="A414" s="79"/>
      <c r="F414" s="73"/>
      <c r="G414" s="78"/>
    </row>
    <row r="415" spans="1:7" x14ac:dyDescent="0.2">
      <c r="A415" s="79"/>
      <c r="F415" s="73"/>
      <c r="G415" s="78"/>
    </row>
    <row r="416" spans="1:7" x14ac:dyDescent="0.2">
      <c r="A416" s="79"/>
      <c r="F416" s="73"/>
      <c r="G416" s="78"/>
    </row>
    <row r="417" spans="1:7" x14ac:dyDescent="0.2">
      <c r="A417" s="79"/>
      <c r="F417" s="73"/>
      <c r="G417" s="78"/>
    </row>
    <row r="418" spans="1:7" x14ac:dyDescent="0.2">
      <c r="A418" s="79"/>
      <c r="F418" s="73"/>
      <c r="G418" s="78"/>
    </row>
    <row r="419" spans="1:7" x14ac:dyDescent="0.2">
      <c r="A419" s="79"/>
      <c r="F419" s="73"/>
      <c r="G419" s="78"/>
    </row>
    <row r="420" spans="1:7" x14ac:dyDescent="0.2">
      <c r="A420" s="79"/>
      <c r="F420" s="73"/>
      <c r="G420" s="78"/>
    </row>
    <row r="421" spans="1:7" x14ac:dyDescent="0.2">
      <c r="A421" s="79"/>
      <c r="F421" s="73"/>
      <c r="G421" s="78"/>
    </row>
    <row r="422" spans="1:7" x14ac:dyDescent="0.2">
      <c r="A422" s="79"/>
      <c r="F422" s="73"/>
      <c r="G422" s="78"/>
    </row>
    <row r="423" spans="1:7" x14ac:dyDescent="0.2">
      <c r="A423" s="79"/>
      <c r="F423" s="73"/>
      <c r="G423" s="78"/>
    </row>
    <row r="424" spans="1:7" x14ac:dyDescent="0.2">
      <c r="A424" s="79"/>
      <c r="F424" s="73"/>
      <c r="G424" s="78"/>
    </row>
    <row r="425" spans="1:7" x14ac:dyDescent="0.2">
      <c r="A425" s="79"/>
      <c r="F425" s="73"/>
      <c r="G425" s="78"/>
    </row>
    <row r="426" spans="1:7" x14ac:dyDescent="0.2">
      <c r="A426" s="79"/>
      <c r="F426" s="73"/>
      <c r="G426" s="78"/>
    </row>
    <row r="427" spans="1:7" x14ac:dyDescent="0.2">
      <c r="A427" s="79"/>
      <c r="F427" s="73"/>
      <c r="G427" s="78"/>
    </row>
    <row r="428" spans="1:7" x14ac:dyDescent="0.2">
      <c r="A428" s="79"/>
      <c r="F428" s="73"/>
      <c r="G428" s="78"/>
    </row>
    <row r="429" spans="1:7" x14ac:dyDescent="0.2">
      <c r="A429" s="79"/>
      <c r="F429" s="73"/>
      <c r="G429" s="78"/>
    </row>
    <row r="430" spans="1:7" x14ac:dyDescent="0.2">
      <c r="A430" s="79"/>
      <c r="F430" s="73"/>
      <c r="G430" s="78"/>
    </row>
    <row r="431" spans="1:7" x14ac:dyDescent="0.2">
      <c r="A431" s="79"/>
      <c r="F431" s="73"/>
      <c r="G431" s="78"/>
    </row>
    <row r="432" spans="1:7" x14ac:dyDescent="0.2">
      <c r="A432" s="79"/>
      <c r="F432" s="73"/>
      <c r="G432" s="78"/>
    </row>
    <row r="433" spans="1:7" x14ac:dyDescent="0.2">
      <c r="A433" s="79"/>
      <c r="F433" s="73"/>
      <c r="G433" s="78"/>
    </row>
    <row r="434" spans="1:7" x14ac:dyDescent="0.2">
      <c r="A434" s="79"/>
      <c r="F434" s="73"/>
      <c r="G434" s="78"/>
    </row>
    <row r="435" spans="1:7" x14ac:dyDescent="0.2">
      <c r="A435" s="79"/>
      <c r="F435" s="73"/>
      <c r="G435" s="78"/>
    </row>
    <row r="436" spans="1:7" x14ac:dyDescent="0.2">
      <c r="A436" s="79"/>
      <c r="F436" s="73"/>
      <c r="G436" s="78"/>
    </row>
    <row r="437" spans="1:7" x14ac:dyDescent="0.2">
      <c r="A437" s="79"/>
      <c r="F437" s="73"/>
      <c r="G437" s="78"/>
    </row>
    <row r="438" spans="1:7" x14ac:dyDescent="0.2">
      <c r="A438" s="79"/>
      <c r="F438" s="73"/>
      <c r="G438" s="78"/>
    </row>
    <row r="439" spans="1:7" x14ac:dyDescent="0.2">
      <c r="A439" s="79"/>
      <c r="F439" s="73"/>
      <c r="G439" s="78"/>
    </row>
    <row r="440" spans="1:7" x14ac:dyDescent="0.2">
      <c r="A440" s="79"/>
      <c r="F440" s="73"/>
      <c r="G440" s="78"/>
    </row>
    <row r="441" spans="1:7" x14ac:dyDescent="0.2">
      <c r="A441" s="79"/>
      <c r="F441" s="73"/>
      <c r="G441" s="78"/>
    </row>
    <row r="442" spans="1:7" x14ac:dyDescent="0.2">
      <c r="A442" s="79"/>
      <c r="F442" s="73"/>
      <c r="G442" s="78"/>
    </row>
    <row r="443" spans="1:7" x14ac:dyDescent="0.2">
      <c r="A443" s="79"/>
      <c r="F443" s="73"/>
      <c r="G443" s="78"/>
    </row>
    <row r="444" spans="1:7" x14ac:dyDescent="0.2">
      <c r="A444" s="79"/>
      <c r="F444" s="73"/>
      <c r="G444" s="78"/>
    </row>
    <row r="445" spans="1:7" x14ac:dyDescent="0.2">
      <c r="A445" s="79"/>
      <c r="F445" s="73"/>
      <c r="G445" s="78"/>
    </row>
    <row r="446" spans="1:7" x14ac:dyDescent="0.2">
      <c r="A446" s="79"/>
      <c r="F446" s="73"/>
      <c r="G446" s="78"/>
    </row>
    <row r="447" spans="1:7" x14ac:dyDescent="0.2">
      <c r="A447" s="79"/>
      <c r="F447" s="73"/>
      <c r="G447" s="78"/>
    </row>
    <row r="448" spans="1:7" x14ac:dyDescent="0.2">
      <c r="A448" s="79"/>
      <c r="F448" s="73"/>
      <c r="G448" s="78"/>
    </row>
    <row r="449" spans="1:7" x14ac:dyDescent="0.2">
      <c r="A449" s="79"/>
      <c r="F449" s="73"/>
      <c r="G449" s="78"/>
    </row>
    <row r="450" spans="1:7" x14ac:dyDescent="0.2">
      <c r="A450" s="79"/>
      <c r="F450" s="73"/>
      <c r="G450" s="78"/>
    </row>
    <row r="451" spans="1:7" x14ac:dyDescent="0.2">
      <c r="A451" s="79"/>
      <c r="F451" s="73"/>
      <c r="G451" s="78"/>
    </row>
    <row r="452" spans="1:7" x14ac:dyDescent="0.2">
      <c r="A452" s="79"/>
      <c r="F452" s="73"/>
      <c r="G452" s="78"/>
    </row>
    <row r="453" spans="1:7" x14ac:dyDescent="0.2">
      <c r="A453" s="79"/>
      <c r="F453" s="73"/>
      <c r="G453" s="78"/>
    </row>
    <row r="454" spans="1:7" x14ac:dyDescent="0.2">
      <c r="A454" s="79"/>
      <c r="F454" s="73"/>
      <c r="G454" s="78"/>
    </row>
    <row r="455" spans="1:7" x14ac:dyDescent="0.2">
      <c r="A455" s="79"/>
      <c r="F455" s="73"/>
      <c r="G455" s="78"/>
    </row>
    <row r="456" spans="1:7" x14ac:dyDescent="0.2">
      <c r="A456" s="79"/>
      <c r="F456" s="73"/>
      <c r="G456" s="78"/>
    </row>
    <row r="457" spans="1:7" x14ac:dyDescent="0.2">
      <c r="A457" s="79"/>
      <c r="F457" s="73"/>
      <c r="G457" s="78"/>
    </row>
    <row r="458" spans="1:7" x14ac:dyDescent="0.2">
      <c r="A458" s="79"/>
      <c r="F458" s="73"/>
      <c r="G458" s="78"/>
    </row>
    <row r="459" spans="1:7" x14ac:dyDescent="0.2">
      <c r="A459" s="79"/>
      <c r="F459" s="73"/>
      <c r="G459" s="78"/>
    </row>
    <row r="460" spans="1:7" x14ac:dyDescent="0.2">
      <c r="A460" s="79"/>
      <c r="F460" s="73"/>
      <c r="G460" s="78"/>
    </row>
    <row r="461" spans="1:7" x14ac:dyDescent="0.2">
      <c r="A461" s="79"/>
      <c r="F461" s="73"/>
    </row>
    <row r="462" spans="1:7" x14ac:dyDescent="0.2">
      <c r="A462" s="79"/>
      <c r="F462" s="73"/>
    </row>
    <row r="463" spans="1:7" x14ac:dyDescent="0.2">
      <c r="A463" s="79"/>
      <c r="F463" s="73"/>
    </row>
    <row r="464" spans="1:7" x14ac:dyDescent="0.2">
      <c r="A464" s="79"/>
      <c r="F464" s="73"/>
    </row>
    <row r="465" spans="1:6" x14ac:dyDescent="0.2">
      <c r="A465" s="79"/>
      <c r="F465" s="73"/>
    </row>
    <row r="466" spans="1:6" x14ac:dyDescent="0.2">
      <c r="A466" s="79"/>
      <c r="F466" s="73"/>
    </row>
    <row r="467" spans="1:6" x14ac:dyDescent="0.2">
      <c r="A467" s="79"/>
      <c r="F467" s="73"/>
    </row>
    <row r="468" spans="1:6" x14ac:dyDescent="0.2">
      <c r="A468" s="79"/>
      <c r="F468" s="73"/>
    </row>
    <row r="469" spans="1:6" x14ac:dyDescent="0.2">
      <c r="A469" s="79"/>
      <c r="F469" s="73"/>
    </row>
    <row r="470" spans="1:6" x14ac:dyDescent="0.2">
      <c r="A470" s="79"/>
      <c r="F470" s="73"/>
    </row>
    <row r="471" spans="1:6" x14ac:dyDescent="0.2">
      <c r="A471" s="79"/>
      <c r="F471" s="73"/>
    </row>
    <row r="472" spans="1:6" x14ac:dyDescent="0.2">
      <c r="A472" s="79"/>
      <c r="F472" s="73"/>
    </row>
    <row r="473" spans="1:6" x14ac:dyDescent="0.2">
      <c r="A473" s="79"/>
      <c r="F473" s="73"/>
    </row>
    <row r="474" spans="1:6" x14ac:dyDescent="0.2">
      <c r="A474" s="79"/>
      <c r="F474" s="73"/>
    </row>
    <row r="475" spans="1:6" x14ac:dyDescent="0.2">
      <c r="A475" s="79"/>
      <c r="F475" s="73"/>
    </row>
    <row r="476" spans="1:6" x14ac:dyDescent="0.2">
      <c r="A476" s="79"/>
      <c r="F476" s="73"/>
    </row>
    <row r="477" spans="1:6" x14ac:dyDescent="0.2">
      <c r="A477" s="79"/>
      <c r="F477" s="73"/>
    </row>
    <row r="478" spans="1:6" x14ac:dyDescent="0.2">
      <c r="A478" s="79"/>
      <c r="F478" s="73"/>
    </row>
    <row r="479" spans="1:6" x14ac:dyDescent="0.2">
      <c r="A479" s="79"/>
      <c r="F479" s="73"/>
    </row>
    <row r="480" spans="1:6" x14ac:dyDescent="0.2">
      <c r="A480" s="79"/>
      <c r="F480" s="73"/>
    </row>
    <row r="481" spans="1:6" x14ac:dyDescent="0.2">
      <c r="A481" s="79"/>
      <c r="F481" s="73"/>
    </row>
    <row r="482" spans="1:6" x14ac:dyDescent="0.2">
      <c r="A482" s="79"/>
      <c r="F482" s="73"/>
    </row>
    <row r="483" spans="1:6" x14ac:dyDescent="0.2">
      <c r="A483" s="79"/>
      <c r="F483" s="73"/>
    </row>
    <row r="484" spans="1:6" x14ac:dyDescent="0.2">
      <c r="A484" s="79"/>
      <c r="F484" s="73"/>
    </row>
    <row r="485" spans="1:6" x14ac:dyDescent="0.2">
      <c r="A485" s="79"/>
      <c r="F485" s="73"/>
    </row>
    <row r="486" spans="1:6" x14ac:dyDescent="0.2">
      <c r="A486" s="79"/>
      <c r="F486" s="73"/>
    </row>
    <row r="487" spans="1:6" x14ac:dyDescent="0.2">
      <c r="A487" s="79"/>
      <c r="F487" s="73"/>
    </row>
    <row r="488" spans="1:6" x14ac:dyDescent="0.2">
      <c r="A488" s="79"/>
      <c r="F488" s="73"/>
    </row>
    <row r="489" spans="1:6" x14ac:dyDescent="0.2">
      <c r="A489" s="79"/>
      <c r="F489" s="73"/>
    </row>
    <row r="490" spans="1:6" x14ac:dyDescent="0.2">
      <c r="A490" s="79"/>
      <c r="F490" s="73"/>
    </row>
    <row r="491" spans="1:6" x14ac:dyDescent="0.2">
      <c r="A491" s="79"/>
      <c r="F491" s="73"/>
    </row>
    <row r="492" spans="1:6" x14ac:dyDescent="0.2">
      <c r="A492" s="79"/>
      <c r="F492" s="73"/>
    </row>
    <row r="493" spans="1:6" x14ac:dyDescent="0.2">
      <c r="A493" s="79"/>
      <c r="F493" s="73"/>
    </row>
    <row r="494" spans="1:6" x14ac:dyDescent="0.2">
      <c r="A494" s="79"/>
      <c r="F494" s="73"/>
    </row>
    <row r="495" spans="1:6" x14ac:dyDescent="0.2">
      <c r="A495" s="79"/>
      <c r="F495" s="73"/>
    </row>
    <row r="496" spans="1:6" x14ac:dyDescent="0.2">
      <c r="A496" s="79"/>
      <c r="F496" s="73"/>
    </row>
    <row r="497" spans="1:6" x14ac:dyDescent="0.2">
      <c r="A497" s="79"/>
      <c r="F497" s="73"/>
    </row>
    <row r="498" spans="1:6" x14ac:dyDescent="0.2">
      <c r="A498" s="79"/>
      <c r="F498" s="73"/>
    </row>
    <row r="499" spans="1:6" x14ac:dyDescent="0.2">
      <c r="A499" s="79"/>
      <c r="F499" s="73"/>
    </row>
    <row r="500" spans="1:6" x14ac:dyDescent="0.2">
      <c r="A500" s="79"/>
      <c r="F500" s="73"/>
    </row>
    <row r="501" spans="1:6" x14ac:dyDescent="0.2">
      <c r="A501" s="79"/>
      <c r="F501" s="73"/>
    </row>
    <row r="502" spans="1:6" x14ac:dyDescent="0.2">
      <c r="A502" s="79"/>
      <c r="F502" s="73"/>
    </row>
    <row r="503" spans="1:6" x14ac:dyDescent="0.2">
      <c r="A503" s="79"/>
      <c r="F503" s="73"/>
    </row>
    <row r="504" spans="1:6" x14ac:dyDescent="0.2">
      <c r="A504" s="79"/>
      <c r="F504" s="73"/>
    </row>
    <row r="505" spans="1:6" x14ac:dyDescent="0.2">
      <c r="A505" s="79"/>
      <c r="F505" s="73"/>
    </row>
    <row r="506" spans="1:6" x14ac:dyDescent="0.2">
      <c r="A506" s="79"/>
      <c r="F506" s="73"/>
    </row>
    <row r="507" spans="1:6" x14ac:dyDescent="0.2">
      <c r="A507" s="79"/>
      <c r="F507" s="73"/>
    </row>
    <row r="508" spans="1:6" x14ac:dyDescent="0.2">
      <c r="A508" s="79"/>
      <c r="F508" s="73"/>
    </row>
    <row r="509" spans="1:6" x14ac:dyDescent="0.2">
      <c r="A509" s="79"/>
      <c r="F509" s="73"/>
    </row>
    <row r="510" spans="1:6" x14ac:dyDescent="0.2">
      <c r="A510" s="79"/>
      <c r="F510" s="73"/>
    </row>
    <row r="511" spans="1:6" x14ac:dyDescent="0.2">
      <c r="A511" s="79"/>
      <c r="F511" s="73"/>
    </row>
    <row r="512" spans="1:6" x14ac:dyDescent="0.2">
      <c r="A512" s="79"/>
      <c r="F512" s="73"/>
    </row>
    <row r="513" spans="1:6" x14ac:dyDescent="0.2">
      <c r="A513" s="79"/>
      <c r="F513" s="73"/>
    </row>
    <row r="514" spans="1:6" x14ac:dyDescent="0.2">
      <c r="A514" s="79"/>
      <c r="F514" s="73"/>
    </row>
    <row r="515" spans="1:6" x14ac:dyDescent="0.2">
      <c r="A515" s="79"/>
      <c r="F515" s="73"/>
    </row>
    <row r="516" spans="1:6" x14ac:dyDescent="0.2">
      <c r="A516" s="79"/>
      <c r="F516" s="73"/>
    </row>
    <row r="517" spans="1:6" x14ac:dyDescent="0.2">
      <c r="A517" s="79"/>
      <c r="F517" s="73"/>
    </row>
    <row r="518" spans="1:6" x14ac:dyDescent="0.2">
      <c r="A518" s="79"/>
      <c r="F518" s="73"/>
    </row>
    <row r="519" spans="1:6" x14ac:dyDescent="0.2">
      <c r="A519" s="79"/>
      <c r="F519" s="73"/>
    </row>
    <row r="520" spans="1:6" x14ac:dyDescent="0.2">
      <c r="A520" s="79"/>
      <c r="F520" s="73"/>
    </row>
    <row r="521" spans="1:6" x14ac:dyDescent="0.2">
      <c r="A521" s="79"/>
      <c r="F521" s="73"/>
    </row>
    <row r="522" spans="1:6" x14ac:dyDescent="0.2">
      <c r="A522" s="79"/>
      <c r="F522" s="73"/>
    </row>
    <row r="523" spans="1:6" x14ac:dyDescent="0.2">
      <c r="A523" s="79"/>
      <c r="F523" s="73"/>
    </row>
    <row r="524" spans="1:6" x14ac:dyDescent="0.2">
      <c r="A524" s="79"/>
      <c r="F524" s="73"/>
    </row>
    <row r="525" spans="1:6" x14ac:dyDescent="0.2">
      <c r="A525" s="79"/>
      <c r="F525" s="73"/>
    </row>
    <row r="526" spans="1:6" x14ac:dyDescent="0.2">
      <c r="A526" s="79"/>
      <c r="F526" s="73"/>
    </row>
    <row r="527" spans="1:6" x14ac:dyDescent="0.2">
      <c r="A527" s="79"/>
      <c r="F527" s="73"/>
    </row>
    <row r="528" spans="1:6" x14ac:dyDescent="0.2">
      <c r="A528" s="79"/>
      <c r="F528" s="73"/>
    </row>
    <row r="529" spans="1:6" x14ac:dyDescent="0.2">
      <c r="A529" s="79"/>
      <c r="F529" s="73"/>
    </row>
    <row r="530" spans="1:6" x14ac:dyDescent="0.2">
      <c r="A530" s="79"/>
      <c r="F530" s="73"/>
    </row>
    <row r="531" spans="1:6" x14ac:dyDescent="0.2">
      <c r="A531" s="79"/>
      <c r="F531" s="73"/>
    </row>
    <row r="532" spans="1:6" x14ac:dyDescent="0.2">
      <c r="A532" s="79"/>
      <c r="F532" s="73"/>
    </row>
    <row r="533" spans="1:6" x14ac:dyDescent="0.2">
      <c r="A533" s="79"/>
      <c r="F533" s="73"/>
    </row>
    <row r="534" spans="1:6" x14ac:dyDescent="0.2">
      <c r="A534" s="79"/>
      <c r="F534" s="73"/>
    </row>
    <row r="535" spans="1:6" x14ac:dyDescent="0.2">
      <c r="A535" s="79"/>
      <c r="F535" s="73"/>
    </row>
    <row r="536" spans="1:6" x14ac:dyDescent="0.2">
      <c r="A536" s="79"/>
      <c r="F536" s="73"/>
    </row>
    <row r="537" spans="1:6" x14ac:dyDescent="0.2">
      <c r="A537" s="79"/>
      <c r="F537" s="73"/>
    </row>
    <row r="538" spans="1:6" x14ac:dyDescent="0.2">
      <c r="A538" s="79"/>
      <c r="F538" s="73"/>
    </row>
    <row r="539" spans="1:6" x14ac:dyDescent="0.2">
      <c r="A539" s="79"/>
      <c r="F539" s="73"/>
    </row>
    <row r="540" spans="1:6" x14ac:dyDescent="0.2">
      <c r="A540" s="79"/>
      <c r="F540" s="73"/>
    </row>
    <row r="541" spans="1:6" x14ac:dyDescent="0.2">
      <c r="A541" s="79"/>
      <c r="F541" s="73"/>
    </row>
    <row r="542" spans="1:6" x14ac:dyDescent="0.2">
      <c r="A542" s="79"/>
      <c r="F542" s="73"/>
    </row>
    <row r="543" spans="1:6" x14ac:dyDescent="0.2">
      <c r="A543" s="79"/>
      <c r="F543" s="73"/>
    </row>
    <row r="544" spans="1:6" x14ac:dyDescent="0.2">
      <c r="A544" s="79"/>
      <c r="F544" s="73"/>
    </row>
    <row r="545" spans="1:6" x14ac:dyDescent="0.2">
      <c r="A545" s="79"/>
      <c r="F545" s="73"/>
    </row>
    <row r="546" spans="1:6" x14ac:dyDescent="0.2">
      <c r="A546" s="79"/>
      <c r="F546" s="73"/>
    </row>
    <row r="547" spans="1:6" x14ac:dyDescent="0.2">
      <c r="A547" s="79"/>
      <c r="F547" s="73"/>
    </row>
    <row r="548" spans="1:6" x14ac:dyDescent="0.2">
      <c r="A548" s="79"/>
      <c r="F548" s="73"/>
    </row>
    <row r="549" spans="1:6" x14ac:dyDescent="0.2">
      <c r="A549" s="79"/>
      <c r="F549" s="73"/>
    </row>
    <row r="550" spans="1:6" x14ac:dyDescent="0.2">
      <c r="A550" s="79"/>
      <c r="F550" s="73"/>
    </row>
    <row r="551" spans="1:6" x14ac:dyDescent="0.2">
      <c r="A551" s="79"/>
      <c r="F551" s="73"/>
    </row>
    <row r="552" spans="1:6" x14ac:dyDescent="0.2">
      <c r="A552" s="79"/>
      <c r="F552" s="73"/>
    </row>
    <row r="553" spans="1:6" x14ac:dyDescent="0.2">
      <c r="A553" s="79"/>
      <c r="F553" s="73"/>
    </row>
    <row r="554" spans="1:6" x14ac:dyDescent="0.2">
      <c r="A554" s="79"/>
      <c r="F554" s="73"/>
    </row>
    <row r="555" spans="1:6" x14ac:dyDescent="0.2">
      <c r="A555" s="79"/>
      <c r="F555" s="73"/>
    </row>
    <row r="556" spans="1:6" x14ac:dyDescent="0.2">
      <c r="A556" s="79"/>
      <c r="F556" s="73"/>
    </row>
    <row r="557" spans="1:6" x14ac:dyDescent="0.2">
      <c r="A557" s="79"/>
      <c r="F557" s="73"/>
    </row>
    <row r="558" spans="1:6" x14ac:dyDescent="0.2">
      <c r="A558" s="79"/>
      <c r="F558" s="73"/>
    </row>
    <row r="559" spans="1:6" x14ac:dyDescent="0.2">
      <c r="A559" s="79"/>
      <c r="F559" s="73"/>
    </row>
    <row r="560" spans="1:6" x14ac:dyDescent="0.2">
      <c r="A560" s="79"/>
      <c r="F560" s="73"/>
    </row>
    <row r="561" spans="1:6" x14ac:dyDescent="0.2">
      <c r="A561" s="79"/>
      <c r="F561" s="73"/>
    </row>
    <row r="562" spans="1:6" x14ac:dyDescent="0.2">
      <c r="A562" s="79"/>
      <c r="F562" s="73"/>
    </row>
    <row r="563" spans="1:6" x14ac:dyDescent="0.2">
      <c r="A563" s="79"/>
      <c r="F563" s="73"/>
    </row>
    <row r="564" spans="1:6" x14ac:dyDescent="0.2">
      <c r="A564" s="79"/>
      <c r="F564" s="73"/>
    </row>
    <row r="565" spans="1:6" x14ac:dyDescent="0.2">
      <c r="A565" s="79"/>
      <c r="F565" s="73"/>
    </row>
    <row r="566" spans="1:6" x14ac:dyDescent="0.2">
      <c r="A566" s="79"/>
      <c r="F566" s="73"/>
    </row>
    <row r="567" spans="1:6" x14ac:dyDescent="0.2">
      <c r="A567" s="79"/>
      <c r="F567" s="73"/>
    </row>
    <row r="568" spans="1:6" x14ac:dyDescent="0.2">
      <c r="A568" s="79"/>
      <c r="F568" s="73"/>
    </row>
    <row r="569" spans="1:6" x14ac:dyDescent="0.2">
      <c r="A569" s="79"/>
      <c r="F569" s="73"/>
    </row>
    <row r="570" spans="1:6" x14ac:dyDescent="0.2">
      <c r="A570" s="79"/>
      <c r="F570" s="73"/>
    </row>
    <row r="571" spans="1:6" x14ac:dyDescent="0.2">
      <c r="A571" s="79"/>
      <c r="F571" s="73"/>
    </row>
    <row r="572" spans="1:6" x14ac:dyDescent="0.2">
      <c r="A572" s="79"/>
      <c r="F572" s="73"/>
    </row>
    <row r="573" spans="1:6" x14ac:dyDescent="0.2">
      <c r="A573" s="79"/>
      <c r="F573" s="73"/>
    </row>
    <row r="574" spans="1:6" x14ac:dyDescent="0.2">
      <c r="A574" s="79"/>
      <c r="F574" s="73"/>
    </row>
    <row r="575" spans="1:6" x14ac:dyDescent="0.2">
      <c r="A575" s="79"/>
      <c r="F575" s="73"/>
    </row>
    <row r="576" spans="1:6" x14ac:dyDescent="0.2">
      <c r="A576" s="79"/>
      <c r="F576" s="73"/>
    </row>
    <row r="577" spans="1:6" x14ac:dyDescent="0.2">
      <c r="A577" s="79"/>
      <c r="F577" s="73"/>
    </row>
    <row r="578" spans="1:6" x14ac:dyDescent="0.2">
      <c r="A578" s="79"/>
      <c r="F578" s="73"/>
    </row>
    <row r="579" spans="1:6" x14ac:dyDescent="0.2">
      <c r="A579" s="79"/>
      <c r="F579" s="73"/>
    </row>
    <row r="580" spans="1:6" x14ac:dyDescent="0.2">
      <c r="A580" s="79"/>
      <c r="F580" s="73"/>
    </row>
    <row r="581" spans="1:6" x14ac:dyDescent="0.2">
      <c r="A581" s="79"/>
      <c r="F581" s="73"/>
    </row>
    <row r="582" spans="1:6" x14ac:dyDescent="0.2">
      <c r="A582" s="79"/>
      <c r="F582" s="73"/>
    </row>
    <row r="583" spans="1:6" x14ac:dyDescent="0.2">
      <c r="A583" s="79"/>
      <c r="F583" s="73"/>
    </row>
    <row r="584" spans="1:6" x14ac:dyDescent="0.2">
      <c r="A584" s="79"/>
      <c r="F584" s="73"/>
    </row>
    <row r="585" spans="1:6" x14ac:dyDescent="0.2">
      <c r="A585" s="79"/>
      <c r="F585" s="73"/>
    </row>
    <row r="586" spans="1:6" x14ac:dyDescent="0.2">
      <c r="A586" s="79"/>
      <c r="F586" s="73"/>
    </row>
    <row r="587" spans="1:6" x14ac:dyDescent="0.2">
      <c r="A587" s="79"/>
      <c r="F587" s="73"/>
    </row>
    <row r="588" spans="1:6" x14ac:dyDescent="0.2">
      <c r="A588" s="79"/>
      <c r="F588" s="73"/>
    </row>
    <row r="589" spans="1:6" x14ac:dyDescent="0.2">
      <c r="A589" s="79"/>
      <c r="F589" s="73"/>
    </row>
    <row r="590" spans="1:6" x14ac:dyDescent="0.2">
      <c r="A590" s="79"/>
      <c r="F590" s="73"/>
    </row>
    <row r="591" spans="1:6" x14ac:dyDescent="0.2">
      <c r="A591" s="79"/>
      <c r="F591" s="73"/>
    </row>
    <row r="592" spans="1:6" x14ac:dyDescent="0.2">
      <c r="A592" s="79"/>
      <c r="F592" s="73"/>
    </row>
    <row r="593" spans="1:6" x14ac:dyDescent="0.2">
      <c r="A593" s="79"/>
      <c r="F593" s="73"/>
    </row>
    <row r="594" spans="1:6" x14ac:dyDescent="0.2">
      <c r="A594" s="79"/>
      <c r="F594" s="73"/>
    </row>
    <row r="595" spans="1:6" x14ac:dyDescent="0.2">
      <c r="A595" s="79"/>
      <c r="F595" s="73"/>
    </row>
    <row r="596" spans="1:6" x14ac:dyDescent="0.2">
      <c r="A596" s="79"/>
      <c r="F596" s="73"/>
    </row>
    <row r="597" spans="1:6" x14ac:dyDescent="0.2">
      <c r="A597" s="79"/>
      <c r="F597" s="73"/>
    </row>
    <row r="598" spans="1:6" x14ac:dyDescent="0.2">
      <c r="A598" s="79"/>
      <c r="F598" s="73"/>
    </row>
    <row r="599" spans="1:6" x14ac:dyDescent="0.2">
      <c r="A599" s="79"/>
      <c r="F599" s="73"/>
    </row>
    <row r="600" spans="1:6" x14ac:dyDescent="0.2">
      <c r="A600" s="79"/>
      <c r="F600" s="73"/>
    </row>
    <row r="601" spans="1:6" x14ac:dyDescent="0.2">
      <c r="A601" s="79"/>
      <c r="F601" s="73"/>
    </row>
    <row r="602" spans="1:6" x14ac:dyDescent="0.2">
      <c r="A602" s="79"/>
      <c r="F602" s="73"/>
    </row>
    <row r="603" spans="1:6" x14ac:dyDescent="0.2">
      <c r="A603" s="79"/>
      <c r="F603" s="73"/>
    </row>
    <row r="604" spans="1:6" x14ac:dyDescent="0.2">
      <c r="A604" s="79"/>
      <c r="F604" s="73"/>
    </row>
    <row r="605" spans="1:6" x14ac:dyDescent="0.2">
      <c r="A605" s="79"/>
      <c r="F605" s="73"/>
    </row>
    <row r="606" spans="1:6" x14ac:dyDescent="0.2">
      <c r="A606" s="79"/>
      <c r="F606" s="73"/>
    </row>
    <row r="607" spans="1:6" x14ac:dyDescent="0.2">
      <c r="A607" s="79"/>
      <c r="F607" s="73"/>
    </row>
    <row r="608" spans="1:6" x14ac:dyDescent="0.2">
      <c r="A608" s="79"/>
      <c r="F608" s="73"/>
    </row>
    <row r="609" spans="1:6" x14ac:dyDescent="0.2">
      <c r="A609" s="79"/>
      <c r="F609" s="73"/>
    </row>
    <row r="610" spans="1:6" x14ac:dyDescent="0.2">
      <c r="A610" s="79"/>
      <c r="F610" s="73"/>
    </row>
    <row r="611" spans="1:6" x14ac:dyDescent="0.2">
      <c r="A611" s="79"/>
      <c r="F611" s="73"/>
    </row>
    <row r="612" spans="1:6" x14ac:dyDescent="0.2">
      <c r="A612" s="79"/>
      <c r="F612" s="73"/>
    </row>
    <row r="613" spans="1:6" x14ac:dyDescent="0.2">
      <c r="A613" s="79"/>
      <c r="F613" s="73"/>
    </row>
    <row r="614" spans="1:6" x14ac:dyDescent="0.2">
      <c r="A614" s="79"/>
      <c r="F614" s="73"/>
    </row>
    <row r="615" spans="1:6" x14ac:dyDescent="0.2">
      <c r="A615" s="79"/>
      <c r="F615" s="73"/>
    </row>
    <row r="616" spans="1:6" x14ac:dyDescent="0.2">
      <c r="A616" s="79"/>
      <c r="F616" s="73"/>
    </row>
    <row r="617" spans="1:6" x14ac:dyDescent="0.2">
      <c r="A617" s="79"/>
      <c r="F617" s="73"/>
    </row>
    <row r="618" spans="1:6" x14ac:dyDescent="0.2">
      <c r="A618" s="79"/>
      <c r="F618" s="73"/>
    </row>
    <row r="619" spans="1:6" x14ac:dyDescent="0.2">
      <c r="A619" s="79"/>
      <c r="F619" s="73"/>
    </row>
    <row r="620" spans="1:6" x14ac:dyDescent="0.2">
      <c r="A620" s="79"/>
      <c r="F620" s="73"/>
    </row>
    <row r="621" spans="1:6" x14ac:dyDescent="0.2">
      <c r="A621" s="79"/>
      <c r="F621" s="73"/>
    </row>
    <row r="622" spans="1:6" x14ac:dyDescent="0.2">
      <c r="A622" s="79"/>
      <c r="F622" s="73"/>
    </row>
    <row r="623" spans="1:6" x14ac:dyDescent="0.2">
      <c r="A623" s="79"/>
      <c r="F623" s="73"/>
    </row>
    <row r="624" spans="1:6" x14ac:dyDescent="0.2">
      <c r="A624" s="79"/>
      <c r="F624" s="73"/>
    </row>
    <row r="625" spans="1:6" x14ac:dyDescent="0.2">
      <c r="A625" s="79"/>
      <c r="F625" s="73"/>
    </row>
    <row r="626" spans="1:6" x14ac:dyDescent="0.2">
      <c r="A626" s="79"/>
      <c r="F626" s="73"/>
    </row>
    <row r="627" spans="1:6" x14ac:dyDescent="0.2">
      <c r="A627" s="79"/>
      <c r="F627" s="73"/>
    </row>
    <row r="628" spans="1:6" x14ac:dyDescent="0.2">
      <c r="A628" s="79"/>
      <c r="F628" s="73"/>
    </row>
    <row r="629" spans="1:6" x14ac:dyDescent="0.2">
      <c r="A629" s="79"/>
      <c r="F629" s="73"/>
    </row>
    <row r="630" spans="1:6" x14ac:dyDescent="0.2">
      <c r="A630" s="79"/>
      <c r="F630" s="73"/>
    </row>
    <row r="631" spans="1:6" x14ac:dyDescent="0.2">
      <c r="A631" s="79"/>
      <c r="F631" s="73"/>
    </row>
    <row r="632" spans="1:6" x14ac:dyDescent="0.2">
      <c r="A632" s="79"/>
      <c r="F632" s="73"/>
    </row>
    <row r="633" spans="1:6" x14ac:dyDescent="0.2">
      <c r="A633" s="79"/>
      <c r="F633" s="73"/>
    </row>
    <row r="634" spans="1:6" x14ac:dyDescent="0.2">
      <c r="A634" s="79"/>
      <c r="F634" s="73"/>
    </row>
    <row r="635" spans="1:6" x14ac:dyDescent="0.2">
      <c r="A635" s="79"/>
      <c r="F635" s="73"/>
    </row>
    <row r="636" spans="1:6" x14ac:dyDescent="0.2">
      <c r="A636" s="79"/>
      <c r="F636" s="73"/>
    </row>
    <row r="637" spans="1:6" x14ac:dyDescent="0.2">
      <c r="A637" s="79"/>
      <c r="F637" s="73"/>
    </row>
    <row r="638" spans="1:6" x14ac:dyDescent="0.2">
      <c r="A638" s="79"/>
      <c r="F638" s="73"/>
    </row>
    <row r="639" spans="1:6" x14ac:dyDescent="0.2">
      <c r="A639" s="79"/>
      <c r="F639" s="73"/>
    </row>
    <row r="640" spans="1:6" x14ac:dyDescent="0.2">
      <c r="A640" s="79"/>
      <c r="F640" s="73"/>
    </row>
    <row r="641" spans="1:6" x14ac:dyDescent="0.2">
      <c r="A641" s="79"/>
      <c r="F641" s="73"/>
    </row>
    <row r="642" spans="1:6" x14ac:dyDescent="0.2">
      <c r="A642" s="79"/>
      <c r="F642" s="73"/>
    </row>
    <row r="643" spans="1:6" x14ac:dyDescent="0.2">
      <c r="A643" s="79"/>
      <c r="F643" s="73"/>
    </row>
    <row r="644" spans="1:6" x14ac:dyDescent="0.2">
      <c r="A644" s="79"/>
      <c r="F644" s="73"/>
    </row>
    <row r="645" spans="1:6" x14ac:dyDescent="0.2">
      <c r="A645" s="79"/>
      <c r="F645" s="73"/>
    </row>
    <row r="646" spans="1:6" x14ac:dyDescent="0.2">
      <c r="A646" s="79"/>
      <c r="F646" s="73"/>
    </row>
    <row r="647" spans="1:6" x14ac:dyDescent="0.2">
      <c r="A647" s="79"/>
      <c r="F647" s="73"/>
    </row>
    <row r="648" spans="1:6" x14ac:dyDescent="0.2">
      <c r="A648" s="79"/>
      <c r="F648" s="73"/>
    </row>
    <row r="649" spans="1:6" x14ac:dyDescent="0.2">
      <c r="A649" s="79"/>
      <c r="F649" s="73"/>
    </row>
    <row r="650" spans="1:6" x14ac:dyDescent="0.2">
      <c r="A650" s="79"/>
      <c r="F650" s="73"/>
    </row>
    <row r="651" spans="1:6" x14ac:dyDescent="0.2">
      <c r="A651" s="79"/>
      <c r="F651" s="73"/>
    </row>
    <row r="652" spans="1:6" x14ac:dyDescent="0.2">
      <c r="A652" s="79"/>
      <c r="F652" s="73"/>
    </row>
    <row r="653" spans="1:6" x14ac:dyDescent="0.2">
      <c r="A653" s="79"/>
      <c r="F653" s="73"/>
    </row>
    <row r="654" spans="1:6" x14ac:dyDescent="0.2">
      <c r="A654" s="79"/>
      <c r="F654" s="73"/>
    </row>
    <row r="655" spans="1:6" x14ac:dyDescent="0.2">
      <c r="A655" s="79"/>
      <c r="F655" s="73"/>
    </row>
    <row r="656" spans="1:6" x14ac:dyDescent="0.2">
      <c r="A656" s="79"/>
      <c r="F656" s="73"/>
    </row>
    <row r="657" spans="1:6" x14ac:dyDescent="0.2">
      <c r="A657" s="79"/>
      <c r="F657" s="73"/>
    </row>
    <row r="658" spans="1:6" x14ac:dyDescent="0.2">
      <c r="A658" s="79"/>
      <c r="F658" s="73"/>
    </row>
    <row r="659" spans="1:6" x14ac:dyDescent="0.2">
      <c r="A659" s="79"/>
      <c r="F659" s="73"/>
    </row>
    <row r="660" spans="1:6" x14ac:dyDescent="0.2">
      <c r="A660" s="79"/>
      <c r="F660" s="73"/>
    </row>
    <row r="661" spans="1:6" x14ac:dyDescent="0.2">
      <c r="A661" s="79"/>
      <c r="F661" s="73"/>
    </row>
    <row r="662" spans="1:6" x14ac:dyDescent="0.2">
      <c r="A662" s="79"/>
      <c r="F662" s="73"/>
    </row>
    <row r="663" spans="1:6" x14ac:dyDescent="0.2">
      <c r="A663" s="79"/>
      <c r="F663" s="73"/>
    </row>
    <row r="664" spans="1:6" x14ac:dyDescent="0.2">
      <c r="A664" s="79"/>
      <c r="F664" s="73"/>
    </row>
    <row r="665" spans="1:6" x14ac:dyDescent="0.2">
      <c r="A665" s="79"/>
      <c r="F665" s="73"/>
    </row>
    <row r="666" spans="1:6" x14ac:dyDescent="0.2">
      <c r="A666" s="79"/>
      <c r="F666" s="73"/>
    </row>
    <row r="667" spans="1:6" x14ac:dyDescent="0.2">
      <c r="A667" s="79"/>
      <c r="F667" s="73"/>
    </row>
    <row r="668" spans="1:6" x14ac:dyDescent="0.2">
      <c r="A668" s="79"/>
      <c r="F668" s="73"/>
    </row>
    <row r="669" spans="1:6" x14ac:dyDescent="0.2">
      <c r="A669" s="79"/>
      <c r="F669" s="73"/>
    </row>
    <row r="670" spans="1:6" x14ac:dyDescent="0.2">
      <c r="A670" s="79"/>
      <c r="F670" s="73"/>
    </row>
    <row r="671" spans="1:6" x14ac:dyDescent="0.2">
      <c r="A671" s="79"/>
      <c r="F671" s="73"/>
    </row>
    <row r="672" spans="1:6" x14ac:dyDescent="0.2">
      <c r="A672" s="79"/>
      <c r="F672" s="73"/>
    </row>
    <row r="673" spans="1:6" x14ac:dyDescent="0.2">
      <c r="A673" s="79"/>
      <c r="F673" s="73"/>
    </row>
    <row r="674" spans="1:6" x14ac:dyDescent="0.2">
      <c r="A674" s="79"/>
      <c r="F674" s="73"/>
    </row>
    <row r="675" spans="1:6" x14ac:dyDescent="0.2">
      <c r="A675" s="79"/>
      <c r="F675" s="73"/>
    </row>
    <row r="676" spans="1:6" x14ac:dyDescent="0.2">
      <c r="A676" s="79"/>
      <c r="F676" s="73"/>
    </row>
    <row r="677" spans="1:6" x14ac:dyDescent="0.2">
      <c r="A677" s="79"/>
      <c r="F677" s="73"/>
    </row>
    <row r="678" spans="1:6" x14ac:dyDescent="0.2">
      <c r="A678" s="79"/>
      <c r="F678" s="73"/>
    </row>
    <row r="679" spans="1:6" x14ac:dyDescent="0.2">
      <c r="A679" s="79"/>
      <c r="F679" s="73"/>
    </row>
    <row r="680" spans="1:6" x14ac:dyDescent="0.2">
      <c r="A680" s="79"/>
      <c r="F680" s="73"/>
    </row>
    <row r="681" spans="1:6" x14ac:dyDescent="0.2">
      <c r="A681" s="79"/>
      <c r="F681" s="73"/>
    </row>
    <row r="682" spans="1:6" x14ac:dyDescent="0.2">
      <c r="A682" s="79"/>
      <c r="F682" s="73"/>
    </row>
    <row r="683" spans="1:6" x14ac:dyDescent="0.2">
      <c r="A683" s="79"/>
      <c r="F683" s="73"/>
    </row>
    <row r="684" spans="1:6" x14ac:dyDescent="0.2">
      <c r="A684" s="79"/>
      <c r="F684" s="73"/>
    </row>
    <row r="685" spans="1:6" x14ac:dyDescent="0.2">
      <c r="A685" s="79"/>
      <c r="F685" s="73"/>
    </row>
    <row r="686" spans="1:6" x14ac:dyDescent="0.2">
      <c r="A686" s="79"/>
      <c r="F686" s="73"/>
    </row>
    <row r="687" spans="1:6" x14ac:dyDescent="0.2">
      <c r="A687" s="79"/>
      <c r="F687" s="73"/>
    </row>
    <row r="688" spans="1:6" x14ac:dyDescent="0.2">
      <c r="A688" s="79"/>
      <c r="F688" s="73"/>
    </row>
    <row r="689" spans="1:6" x14ac:dyDescent="0.2">
      <c r="A689" s="79"/>
      <c r="F689" s="73"/>
    </row>
    <row r="690" spans="1:6" x14ac:dyDescent="0.2">
      <c r="A690" s="79"/>
      <c r="F690" s="73"/>
    </row>
    <row r="691" spans="1:6" x14ac:dyDescent="0.2">
      <c r="A691" s="79"/>
      <c r="F691" s="73"/>
    </row>
    <row r="692" spans="1:6" x14ac:dyDescent="0.2">
      <c r="A692" s="79"/>
      <c r="F692" s="73"/>
    </row>
    <row r="693" spans="1:6" x14ac:dyDescent="0.2">
      <c r="A693" s="79"/>
      <c r="F693" s="73"/>
    </row>
    <row r="694" spans="1:6" x14ac:dyDescent="0.2">
      <c r="A694" s="79"/>
      <c r="F694" s="73"/>
    </row>
    <row r="695" spans="1:6" x14ac:dyDescent="0.2">
      <c r="A695" s="79"/>
      <c r="F695" s="73"/>
    </row>
    <row r="696" spans="1:6" x14ac:dyDescent="0.2">
      <c r="A696" s="79"/>
      <c r="F696" s="73"/>
    </row>
    <row r="697" spans="1:6" x14ac:dyDescent="0.2">
      <c r="A697" s="79"/>
      <c r="F697" s="73"/>
    </row>
    <row r="698" spans="1:6" x14ac:dyDescent="0.2">
      <c r="A698" s="79"/>
      <c r="F698" s="73"/>
    </row>
    <row r="699" spans="1:6" x14ac:dyDescent="0.2">
      <c r="A699" s="79"/>
      <c r="F699" s="73"/>
    </row>
    <row r="700" spans="1:6" x14ac:dyDescent="0.2">
      <c r="A700" s="79"/>
      <c r="F700" s="73"/>
    </row>
    <row r="701" spans="1:6" x14ac:dyDescent="0.2">
      <c r="A701" s="79"/>
      <c r="F701" s="73"/>
    </row>
    <row r="702" spans="1:6" x14ac:dyDescent="0.2">
      <c r="A702" s="79"/>
      <c r="F702" s="73"/>
    </row>
    <row r="703" spans="1:6" x14ac:dyDescent="0.2">
      <c r="A703" s="79"/>
      <c r="F703" s="73"/>
    </row>
    <row r="704" spans="1:6" x14ac:dyDescent="0.2">
      <c r="A704" s="79"/>
      <c r="F704" s="73"/>
    </row>
    <row r="705" spans="1:6" x14ac:dyDescent="0.2">
      <c r="A705" s="79"/>
      <c r="F705" s="73"/>
    </row>
    <row r="706" spans="1:6" x14ac:dyDescent="0.2">
      <c r="A706" s="79"/>
      <c r="F706" s="73"/>
    </row>
    <row r="707" spans="1:6" x14ac:dyDescent="0.2">
      <c r="A707" s="79"/>
      <c r="F707" s="73"/>
    </row>
    <row r="708" spans="1:6" x14ac:dyDescent="0.2">
      <c r="A708" s="79"/>
      <c r="F708" s="73"/>
    </row>
    <row r="709" spans="1:6" x14ac:dyDescent="0.2">
      <c r="A709" s="79"/>
      <c r="F709" s="73"/>
    </row>
    <row r="710" spans="1:6" x14ac:dyDescent="0.2">
      <c r="A710" s="79"/>
      <c r="F710" s="73"/>
    </row>
    <row r="711" spans="1:6" x14ac:dyDescent="0.2">
      <c r="A711" s="79"/>
      <c r="F711" s="73"/>
    </row>
    <row r="712" spans="1:6" x14ac:dyDescent="0.2">
      <c r="A712" s="79"/>
      <c r="F712" s="73"/>
    </row>
    <row r="713" spans="1:6" x14ac:dyDescent="0.2">
      <c r="A713" s="79"/>
      <c r="F713" s="73"/>
    </row>
    <row r="714" spans="1:6" x14ac:dyDescent="0.2">
      <c r="A714" s="79"/>
      <c r="F714" s="73"/>
    </row>
    <row r="715" spans="1:6" x14ac:dyDescent="0.2">
      <c r="A715" s="79"/>
      <c r="F715" s="73"/>
    </row>
    <row r="716" spans="1:6" x14ac:dyDescent="0.2">
      <c r="A716" s="79"/>
      <c r="F716" s="73"/>
    </row>
    <row r="717" spans="1:6" x14ac:dyDescent="0.2">
      <c r="A717" s="79"/>
      <c r="F717" s="73"/>
    </row>
    <row r="718" spans="1:6" x14ac:dyDescent="0.2">
      <c r="A718" s="79"/>
      <c r="F718" s="73"/>
    </row>
    <row r="719" spans="1:6" x14ac:dyDescent="0.2">
      <c r="A719" s="79"/>
      <c r="F719" s="73"/>
    </row>
    <row r="720" spans="1:6" x14ac:dyDescent="0.2">
      <c r="A720" s="79"/>
      <c r="F720" s="73"/>
    </row>
    <row r="721" spans="1:6" x14ac:dyDescent="0.2">
      <c r="A721" s="79"/>
      <c r="F721" s="73"/>
    </row>
    <row r="722" spans="1:6" x14ac:dyDescent="0.2">
      <c r="A722" s="79"/>
      <c r="F722" s="73"/>
    </row>
    <row r="723" spans="1:6" x14ac:dyDescent="0.2">
      <c r="A723" s="79"/>
      <c r="F723" s="73"/>
    </row>
    <row r="724" spans="1:6" x14ac:dyDescent="0.2">
      <c r="A724" s="79"/>
      <c r="F724" s="73"/>
    </row>
    <row r="725" spans="1:6" x14ac:dyDescent="0.2">
      <c r="A725" s="79"/>
      <c r="F725" s="73"/>
    </row>
    <row r="726" spans="1:6" x14ac:dyDescent="0.2">
      <c r="A726" s="79"/>
      <c r="F726" s="73"/>
    </row>
    <row r="727" spans="1:6" x14ac:dyDescent="0.2">
      <c r="A727" s="79"/>
      <c r="F727" s="73"/>
    </row>
    <row r="728" spans="1:6" x14ac:dyDescent="0.2">
      <c r="A728" s="79"/>
      <c r="F728" s="73"/>
    </row>
    <row r="729" spans="1:6" x14ac:dyDescent="0.2">
      <c r="A729" s="79"/>
      <c r="F729" s="73"/>
    </row>
    <row r="730" spans="1:6" x14ac:dyDescent="0.2">
      <c r="A730" s="79"/>
      <c r="F730" s="73"/>
    </row>
    <row r="731" spans="1:6" x14ac:dyDescent="0.2">
      <c r="A731" s="79"/>
      <c r="F731" s="73"/>
    </row>
    <row r="732" spans="1:6" x14ac:dyDescent="0.2">
      <c r="A732" s="79"/>
      <c r="F732" s="73"/>
    </row>
    <row r="733" spans="1:6" x14ac:dyDescent="0.2">
      <c r="A733" s="79"/>
      <c r="F733" s="73"/>
    </row>
    <row r="734" spans="1:6" x14ac:dyDescent="0.2">
      <c r="A734" s="79"/>
      <c r="F734" s="73"/>
    </row>
    <row r="735" spans="1:6" x14ac:dyDescent="0.2">
      <c r="A735" s="79"/>
      <c r="F735" s="73"/>
    </row>
    <row r="736" spans="1:6" x14ac:dyDescent="0.2">
      <c r="A736" s="77"/>
      <c r="F736" s="73"/>
    </row>
    <row r="737" spans="1:6" x14ac:dyDescent="0.2">
      <c r="A737" s="77"/>
      <c r="F737" s="73"/>
    </row>
    <row r="738" spans="1:6" x14ac:dyDescent="0.2">
      <c r="A738" s="77"/>
      <c r="F738" s="73"/>
    </row>
    <row r="739" spans="1:6" x14ac:dyDescent="0.2">
      <c r="A739" s="77"/>
      <c r="F739" s="73"/>
    </row>
    <row r="740" spans="1:6" x14ac:dyDescent="0.2">
      <c r="A740" s="77"/>
      <c r="F740" s="73"/>
    </row>
    <row r="741" spans="1:6" x14ac:dyDescent="0.2">
      <c r="A741" s="77"/>
      <c r="F741" s="73"/>
    </row>
    <row r="742" spans="1:6" x14ac:dyDescent="0.2">
      <c r="A742" s="77"/>
      <c r="F742" s="73"/>
    </row>
    <row r="743" spans="1:6" x14ac:dyDescent="0.2">
      <c r="A743" s="77"/>
      <c r="F743" s="73"/>
    </row>
    <row r="744" spans="1:6" x14ac:dyDescent="0.2">
      <c r="A744" s="77"/>
      <c r="F744" s="73"/>
    </row>
    <row r="745" spans="1:6" x14ac:dyDescent="0.2">
      <c r="A745" s="77"/>
      <c r="F745" s="73"/>
    </row>
    <row r="746" spans="1:6" x14ac:dyDescent="0.2">
      <c r="A746" s="77"/>
      <c r="F746" s="73"/>
    </row>
    <row r="747" spans="1:6" x14ac:dyDescent="0.2">
      <c r="A747" s="77"/>
      <c r="F747" s="73"/>
    </row>
    <row r="748" spans="1:6" x14ac:dyDescent="0.2">
      <c r="A748" s="77"/>
      <c r="F748" s="73"/>
    </row>
    <row r="749" spans="1:6" x14ac:dyDescent="0.2">
      <c r="A749" s="77"/>
      <c r="F749" s="73"/>
    </row>
    <row r="750" spans="1:6" x14ac:dyDescent="0.2">
      <c r="A750" s="77"/>
      <c r="F750" s="73"/>
    </row>
    <row r="751" spans="1:6" x14ac:dyDescent="0.2">
      <c r="A751" s="77"/>
      <c r="F751" s="73"/>
    </row>
    <row r="752" spans="1:6" x14ac:dyDescent="0.2">
      <c r="A752" s="77"/>
      <c r="F752" s="73"/>
    </row>
    <row r="753" spans="1:6" x14ac:dyDescent="0.2">
      <c r="A753" s="77"/>
      <c r="F753" s="73"/>
    </row>
    <row r="754" spans="1:6" x14ac:dyDescent="0.2">
      <c r="A754" s="77"/>
      <c r="F754" s="73"/>
    </row>
    <row r="755" spans="1:6" x14ac:dyDescent="0.2">
      <c r="A755" s="77"/>
      <c r="F755" s="73"/>
    </row>
    <row r="756" spans="1:6" x14ac:dyDescent="0.2">
      <c r="A756" s="77"/>
      <c r="F756" s="73"/>
    </row>
    <row r="757" spans="1:6" x14ac:dyDescent="0.2">
      <c r="A757" s="77"/>
      <c r="F757" s="73"/>
    </row>
    <row r="758" spans="1:6" x14ac:dyDescent="0.2">
      <c r="A758" s="77"/>
      <c r="F758" s="73"/>
    </row>
    <row r="759" spans="1:6" x14ac:dyDescent="0.2">
      <c r="A759" s="77"/>
      <c r="F759" s="73"/>
    </row>
    <row r="760" spans="1:6" x14ac:dyDescent="0.2">
      <c r="A760" s="77"/>
      <c r="F760" s="73"/>
    </row>
    <row r="761" spans="1:6" x14ac:dyDescent="0.2">
      <c r="A761" s="77"/>
      <c r="F761" s="73"/>
    </row>
    <row r="762" spans="1:6" x14ac:dyDescent="0.2">
      <c r="A762" s="77"/>
      <c r="F762" s="73"/>
    </row>
    <row r="763" spans="1:6" x14ac:dyDescent="0.2">
      <c r="A763" s="77"/>
      <c r="F763" s="73"/>
    </row>
    <row r="764" spans="1:6" x14ac:dyDescent="0.2">
      <c r="A764" s="77"/>
      <c r="F764" s="73"/>
    </row>
    <row r="765" spans="1:6" x14ac:dyDescent="0.2">
      <c r="A765" s="77"/>
      <c r="F765" s="73"/>
    </row>
    <row r="766" spans="1:6" x14ac:dyDescent="0.2">
      <c r="A766" s="77"/>
      <c r="F766" s="73"/>
    </row>
    <row r="767" spans="1:6" x14ac:dyDescent="0.2">
      <c r="A767" s="79"/>
      <c r="F767" s="73"/>
    </row>
    <row r="768" spans="1:6" x14ac:dyDescent="0.2">
      <c r="A768" s="79"/>
      <c r="F768" s="73"/>
    </row>
    <row r="769" spans="1:6" x14ac:dyDescent="0.2">
      <c r="A769" s="79"/>
      <c r="F769" s="73"/>
    </row>
    <row r="770" spans="1:6" x14ac:dyDescent="0.2">
      <c r="A770" s="79"/>
      <c r="F770" s="73"/>
    </row>
    <row r="771" spans="1:6" x14ac:dyDescent="0.2">
      <c r="A771" s="79"/>
      <c r="F771" s="73"/>
    </row>
    <row r="772" spans="1:6" x14ac:dyDescent="0.2">
      <c r="A772" s="79"/>
      <c r="F772" s="73"/>
    </row>
    <row r="773" spans="1:6" x14ac:dyDescent="0.2">
      <c r="A773" s="79"/>
      <c r="F773" s="73"/>
    </row>
    <row r="774" spans="1:6" x14ac:dyDescent="0.2">
      <c r="A774" s="79"/>
      <c r="F774" s="73"/>
    </row>
    <row r="775" spans="1:6" x14ac:dyDescent="0.2">
      <c r="A775" s="79"/>
      <c r="F775" s="73"/>
    </row>
    <row r="776" spans="1:6" x14ac:dyDescent="0.2">
      <c r="A776" s="79"/>
      <c r="F776" s="73"/>
    </row>
    <row r="777" spans="1:6" x14ac:dyDescent="0.2">
      <c r="A777" s="79"/>
      <c r="F777" s="73"/>
    </row>
    <row r="778" spans="1:6" x14ac:dyDescent="0.2">
      <c r="A778" s="79"/>
      <c r="F778" s="73"/>
    </row>
    <row r="779" spans="1:6" x14ac:dyDescent="0.2">
      <c r="A779" s="79"/>
      <c r="F779" s="73"/>
    </row>
    <row r="780" spans="1:6" x14ac:dyDescent="0.2">
      <c r="A780" s="79"/>
      <c r="F780" s="73"/>
    </row>
    <row r="781" spans="1:6" x14ac:dyDescent="0.2">
      <c r="A781" s="79"/>
      <c r="F781" s="73"/>
    </row>
    <row r="782" spans="1:6" x14ac:dyDescent="0.2">
      <c r="A782" s="79"/>
      <c r="F782" s="73"/>
    </row>
    <row r="783" spans="1:6" x14ac:dyDescent="0.2">
      <c r="A783" s="79"/>
      <c r="F783" s="73"/>
    </row>
    <row r="784" spans="1:6" x14ac:dyDescent="0.2">
      <c r="A784" s="79"/>
      <c r="F784" s="73"/>
    </row>
    <row r="785" spans="1:6" x14ac:dyDescent="0.2">
      <c r="A785" s="79"/>
      <c r="F785" s="73"/>
    </row>
    <row r="786" spans="1:6" x14ac:dyDescent="0.2">
      <c r="A786" s="79"/>
      <c r="F786" s="73"/>
    </row>
    <row r="787" spans="1:6" x14ac:dyDescent="0.2">
      <c r="A787" s="79"/>
      <c r="F787" s="73"/>
    </row>
    <row r="788" spans="1:6" x14ac:dyDescent="0.2">
      <c r="A788" s="79"/>
      <c r="F788" s="73"/>
    </row>
    <row r="789" spans="1:6" x14ac:dyDescent="0.2">
      <c r="A789" s="79"/>
      <c r="F789" s="73"/>
    </row>
    <row r="790" spans="1:6" x14ac:dyDescent="0.2">
      <c r="A790" s="79"/>
      <c r="F790" s="73"/>
    </row>
    <row r="791" spans="1:6" x14ac:dyDescent="0.2">
      <c r="A791" s="79"/>
      <c r="F791" s="73"/>
    </row>
    <row r="792" spans="1:6" x14ac:dyDescent="0.2">
      <c r="A792" s="79"/>
      <c r="F792" s="73"/>
    </row>
    <row r="793" spans="1:6" x14ac:dyDescent="0.2">
      <c r="A793" s="79"/>
      <c r="F793" s="73"/>
    </row>
    <row r="794" spans="1:6" x14ac:dyDescent="0.2">
      <c r="A794" s="79"/>
      <c r="F794" s="73"/>
    </row>
    <row r="795" spans="1:6" x14ac:dyDescent="0.2">
      <c r="A795" s="79"/>
      <c r="F795" s="73"/>
    </row>
    <row r="796" spans="1:6" x14ac:dyDescent="0.2">
      <c r="A796" s="79"/>
      <c r="F796" s="73"/>
    </row>
    <row r="797" spans="1:6" x14ac:dyDescent="0.2">
      <c r="A797" s="79"/>
      <c r="F797" s="73"/>
    </row>
    <row r="798" spans="1:6" x14ac:dyDescent="0.2">
      <c r="A798" s="79"/>
      <c r="F798" s="73"/>
    </row>
    <row r="799" spans="1:6" x14ac:dyDescent="0.2">
      <c r="A799" s="79"/>
      <c r="F799" s="73"/>
    </row>
    <row r="800" spans="1:6" x14ac:dyDescent="0.2">
      <c r="A800" s="79"/>
      <c r="F800" s="73"/>
    </row>
    <row r="801" spans="1:6" x14ac:dyDescent="0.2">
      <c r="A801" s="79"/>
      <c r="F801" s="73"/>
    </row>
    <row r="802" spans="1:6" x14ac:dyDescent="0.2">
      <c r="A802" s="79"/>
      <c r="F802" s="73"/>
    </row>
    <row r="803" spans="1:6" x14ac:dyDescent="0.2">
      <c r="A803" s="79"/>
      <c r="F803" s="73"/>
    </row>
    <row r="804" spans="1:6" x14ac:dyDescent="0.2">
      <c r="A804" s="79"/>
      <c r="F804" s="73"/>
    </row>
    <row r="805" spans="1:6" x14ac:dyDescent="0.2">
      <c r="A805" s="79"/>
      <c r="F805" s="73"/>
    </row>
    <row r="806" spans="1:6" x14ac:dyDescent="0.2">
      <c r="A806" s="79"/>
      <c r="F806" s="73"/>
    </row>
    <row r="807" spans="1:6" x14ac:dyDescent="0.2">
      <c r="A807" s="79"/>
      <c r="F807" s="73"/>
    </row>
    <row r="808" spans="1:6" x14ac:dyDescent="0.2">
      <c r="A808" s="79"/>
      <c r="F808" s="73"/>
    </row>
    <row r="809" spans="1:6" x14ac:dyDescent="0.2">
      <c r="A809" s="79"/>
      <c r="F809" s="73"/>
    </row>
    <row r="810" spans="1:6" x14ac:dyDescent="0.2">
      <c r="A810" s="79"/>
      <c r="F810" s="73"/>
    </row>
    <row r="811" spans="1:6" x14ac:dyDescent="0.2">
      <c r="A811" s="79"/>
      <c r="F811" s="73"/>
    </row>
    <row r="812" spans="1:6" x14ac:dyDescent="0.2">
      <c r="A812" s="79"/>
      <c r="F812" s="73"/>
    </row>
    <row r="813" spans="1:6" x14ac:dyDescent="0.2">
      <c r="A813" s="79"/>
      <c r="F813" s="73"/>
    </row>
    <row r="814" spans="1:6" x14ac:dyDescent="0.2">
      <c r="A814" s="79"/>
      <c r="F814" s="73"/>
    </row>
    <row r="815" spans="1:6" x14ac:dyDescent="0.2">
      <c r="A815" s="79"/>
      <c r="F815" s="73"/>
    </row>
    <row r="816" spans="1:6" x14ac:dyDescent="0.2">
      <c r="A816" s="79"/>
      <c r="F816" s="73"/>
    </row>
    <row r="817" spans="1:6" x14ac:dyDescent="0.2">
      <c r="A817" s="79"/>
      <c r="F817" s="73"/>
    </row>
    <row r="818" spans="1:6" x14ac:dyDescent="0.2">
      <c r="A818" s="79"/>
      <c r="F818" s="73"/>
    </row>
    <row r="819" spans="1:6" x14ac:dyDescent="0.2">
      <c r="A819" s="79"/>
      <c r="F819" s="73"/>
    </row>
    <row r="820" spans="1:6" x14ac:dyDescent="0.2">
      <c r="A820" s="79"/>
      <c r="F820" s="73"/>
    </row>
    <row r="821" spans="1:6" x14ac:dyDescent="0.2">
      <c r="A821" s="79"/>
      <c r="F821" s="73"/>
    </row>
    <row r="822" spans="1:6" x14ac:dyDescent="0.2">
      <c r="A822" s="79"/>
      <c r="F822" s="73"/>
    </row>
    <row r="823" spans="1:6" x14ac:dyDescent="0.2">
      <c r="A823" s="79"/>
      <c r="F823" s="73"/>
    </row>
    <row r="824" spans="1:6" x14ac:dyDescent="0.2">
      <c r="A824" s="79"/>
      <c r="F824" s="73"/>
    </row>
    <row r="825" spans="1:6" x14ac:dyDescent="0.2">
      <c r="A825" s="79"/>
      <c r="F825" s="73"/>
    </row>
    <row r="826" spans="1:6" x14ac:dyDescent="0.2">
      <c r="A826" s="79"/>
      <c r="F826" s="73"/>
    </row>
    <row r="827" spans="1:6" x14ac:dyDescent="0.2">
      <c r="A827" s="79"/>
      <c r="F827" s="73"/>
    </row>
    <row r="828" spans="1:6" x14ac:dyDescent="0.2">
      <c r="A828" s="79"/>
      <c r="F828" s="73"/>
    </row>
    <row r="829" spans="1:6" x14ac:dyDescent="0.2">
      <c r="A829" s="79"/>
      <c r="F829" s="73"/>
    </row>
    <row r="830" spans="1:6" x14ac:dyDescent="0.2">
      <c r="A830" s="79"/>
      <c r="F830" s="73"/>
    </row>
    <row r="831" spans="1:6" x14ac:dyDescent="0.2">
      <c r="A831" s="79"/>
      <c r="F831" s="73"/>
    </row>
    <row r="832" spans="1:6" x14ac:dyDescent="0.2">
      <c r="A832" s="79"/>
      <c r="F832" s="73"/>
    </row>
    <row r="833" spans="1:6" x14ac:dyDescent="0.2">
      <c r="A833" s="79"/>
      <c r="F833" s="73"/>
    </row>
    <row r="834" spans="1:6" x14ac:dyDescent="0.2">
      <c r="A834" s="79"/>
      <c r="F834" s="73"/>
    </row>
    <row r="835" spans="1:6" x14ac:dyDescent="0.2">
      <c r="A835" s="79"/>
      <c r="F835" s="73"/>
    </row>
    <row r="836" spans="1:6" x14ac:dyDescent="0.2">
      <c r="A836" s="79"/>
      <c r="F836" s="73"/>
    </row>
    <row r="837" spans="1:6" x14ac:dyDescent="0.2">
      <c r="A837" s="79"/>
      <c r="F837" s="73"/>
    </row>
    <row r="838" spans="1:6" x14ac:dyDescent="0.2">
      <c r="A838" s="79"/>
      <c r="F838" s="73"/>
    </row>
    <row r="839" spans="1:6" x14ac:dyDescent="0.2">
      <c r="A839" s="79"/>
      <c r="F839" s="73"/>
    </row>
    <row r="840" spans="1:6" x14ac:dyDescent="0.2">
      <c r="A840" s="79"/>
      <c r="F840" s="73"/>
    </row>
    <row r="841" spans="1:6" x14ac:dyDescent="0.2">
      <c r="A841" s="79"/>
      <c r="F841" s="73"/>
    </row>
    <row r="842" spans="1:6" x14ac:dyDescent="0.2">
      <c r="A842" s="79"/>
      <c r="F842" s="73"/>
    </row>
    <row r="843" spans="1:6" x14ac:dyDescent="0.2">
      <c r="A843" s="79"/>
      <c r="F843" s="73"/>
    </row>
    <row r="844" spans="1:6" x14ac:dyDescent="0.2">
      <c r="A844" s="79"/>
      <c r="F844" s="73"/>
    </row>
    <row r="845" spans="1:6" x14ac:dyDescent="0.2">
      <c r="A845" s="79"/>
      <c r="F845" s="73"/>
    </row>
    <row r="846" spans="1:6" x14ac:dyDescent="0.2">
      <c r="A846" s="79"/>
      <c r="F846" s="73"/>
    </row>
    <row r="847" spans="1:6" x14ac:dyDescent="0.2">
      <c r="A847" s="79"/>
      <c r="F847" s="73"/>
    </row>
    <row r="848" spans="1:6" x14ac:dyDescent="0.2">
      <c r="A848" s="79"/>
      <c r="F848" s="73"/>
    </row>
    <row r="849" spans="1:6" x14ac:dyDescent="0.2">
      <c r="A849" s="79"/>
      <c r="F849" s="73"/>
    </row>
    <row r="850" spans="1:6" x14ac:dyDescent="0.2">
      <c r="A850" s="79"/>
      <c r="F850" s="73"/>
    </row>
    <row r="851" spans="1:6" x14ac:dyDescent="0.2">
      <c r="A851" s="79"/>
      <c r="F851" s="73"/>
    </row>
    <row r="852" spans="1:6" x14ac:dyDescent="0.2">
      <c r="A852" s="79"/>
      <c r="F852" s="73"/>
    </row>
    <row r="853" spans="1:6" x14ac:dyDescent="0.2">
      <c r="A853" s="79"/>
      <c r="F853" s="73"/>
    </row>
    <row r="854" spans="1:6" x14ac:dyDescent="0.2">
      <c r="A854" s="79"/>
      <c r="F854" s="73"/>
    </row>
    <row r="855" spans="1:6" x14ac:dyDescent="0.2">
      <c r="A855" s="79"/>
      <c r="F855" s="73"/>
    </row>
    <row r="856" spans="1:6" x14ac:dyDescent="0.2">
      <c r="A856" s="79"/>
      <c r="F856" s="73"/>
    </row>
    <row r="857" spans="1:6" x14ac:dyDescent="0.2">
      <c r="A857" s="79"/>
      <c r="F857" s="73"/>
    </row>
    <row r="858" spans="1:6" x14ac:dyDescent="0.2">
      <c r="A858" s="79"/>
      <c r="F858" s="73"/>
    </row>
    <row r="859" spans="1:6" x14ac:dyDescent="0.2">
      <c r="A859" s="79"/>
      <c r="F859" s="73"/>
    </row>
    <row r="860" spans="1:6" x14ac:dyDescent="0.2">
      <c r="A860" s="79"/>
      <c r="F860" s="73"/>
    </row>
    <row r="861" spans="1:6" x14ac:dyDescent="0.2">
      <c r="A861" s="79"/>
      <c r="F861" s="73"/>
    </row>
    <row r="862" spans="1:6" x14ac:dyDescent="0.2">
      <c r="A862" s="79"/>
      <c r="F862" s="73"/>
    </row>
    <row r="863" spans="1:6" x14ac:dyDescent="0.2">
      <c r="A863" s="79"/>
      <c r="F863" s="73"/>
    </row>
    <row r="864" spans="1:6" x14ac:dyDescent="0.2">
      <c r="A864" s="79"/>
      <c r="F864" s="73"/>
    </row>
    <row r="865" spans="1:6" x14ac:dyDescent="0.2">
      <c r="A865" s="79"/>
      <c r="F865" s="73"/>
    </row>
    <row r="866" spans="1:6" x14ac:dyDescent="0.2">
      <c r="A866" s="79"/>
      <c r="F866" s="73"/>
    </row>
    <row r="867" spans="1:6" x14ac:dyDescent="0.2">
      <c r="A867" s="79"/>
      <c r="F867" s="73"/>
    </row>
    <row r="868" spans="1:6" x14ac:dyDescent="0.2">
      <c r="A868" s="79"/>
      <c r="F868" s="73"/>
    </row>
    <row r="869" spans="1:6" x14ac:dyDescent="0.2">
      <c r="A869" s="79"/>
      <c r="F869" s="73"/>
    </row>
    <row r="870" spans="1:6" x14ac:dyDescent="0.2">
      <c r="A870" s="79"/>
      <c r="F870" s="73"/>
    </row>
    <row r="871" spans="1:6" x14ac:dyDescent="0.2">
      <c r="A871" s="79"/>
      <c r="F871" s="73"/>
    </row>
    <row r="872" spans="1:6" x14ac:dyDescent="0.2">
      <c r="A872" s="79"/>
      <c r="F872" s="73"/>
    </row>
    <row r="873" spans="1:6" x14ac:dyDescent="0.2">
      <c r="A873" s="79"/>
      <c r="F873" s="73"/>
    </row>
    <row r="874" spans="1:6" x14ac:dyDescent="0.2">
      <c r="A874" s="79"/>
      <c r="F874" s="73"/>
    </row>
    <row r="875" spans="1:6" x14ac:dyDescent="0.2">
      <c r="A875" s="79"/>
      <c r="F875" s="73"/>
    </row>
    <row r="876" spans="1:6" x14ac:dyDescent="0.2">
      <c r="A876" s="79"/>
      <c r="F876" s="73"/>
    </row>
    <row r="877" spans="1:6" x14ac:dyDescent="0.2">
      <c r="A877" s="79"/>
      <c r="F877" s="73"/>
    </row>
    <row r="878" spans="1:6" x14ac:dyDescent="0.2">
      <c r="A878" s="79"/>
      <c r="F878" s="73"/>
    </row>
    <row r="879" spans="1:6" x14ac:dyDescent="0.2">
      <c r="A879" s="79"/>
      <c r="F879" s="73"/>
    </row>
    <row r="880" spans="1:6" x14ac:dyDescent="0.2">
      <c r="A880" s="79"/>
      <c r="F880" s="73"/>
    </row>
    <row r="881" spans="1:6" x14ac:dyDescent="0.2">
      <c r="A881" s="79"/>
      <c r="F881" s="73"/>
    </row>
    <row r="882" spans="1:6" x14ac:dyDescent="0.2">
      <c r="A882" s="79"/>
      <c r="F882" s="73"/>
    </row>
    <row r="883" spans="1:6" x14ac:dyDescent="0.2">
      <c r="A883" s="79"/>
      <c r="F883" s="73"/>
    </row>
    <row r="884" spans="1:6" x14ac:dyDescent="0.2">
      <c r="A884" s="79"/>
      <c r="F884" s="73"/>
    </row>
    <row r="885" spans="1:6" x14ac:dyDescent="0.2">
      <c r="A885" s="79"/>
      <c r="F885" s="73"/>
    </row>
    <row r="886" spans="1:6" x14ac:dyDescent="0.2">
      <c r="A886" s="79"/>
      <c r="F886" s="73"/>
    </row>
    <row r="887" spans="1:6" x14ac:dyDescent="0.2">
      <c r="A887" s="79"/>
      <c r="F887" s="73"/>
    </row>
    <row r="888" spans="1:6" x14ac:dyDescent="0.2">
      <c r="A888" s="79"/>
      <c r="F888" s="73"/>
    </row>
    <row r="889" spans="1:6" x14ac:dyDescent="0.2">
      <c r="A889" s="79"/>
      <c r="F889" s="73"/>
    </row>
    <row r="890" spans="1:6" x14ac:dyDescent="0.2">
      <c r="A890" s="79"/>
      <c r="F890" s="73"/>
    </row>
    <row r="891" spans="1:6" x14ac:dyDescent="0.2">
      <c r="A891" s="79"/>
      <c r="F891" s="73"/>
    </row>
    <row r="892" spans="1:6" x14ac:dyDescent="0.2">
      <c r="A892" s="79"/>
      <c r="F892" s="73"/>
    </row>
    <row r="893" spans="1:6" x14ac:dyDescent="0.2">
      <c r="A893" s="79"/>
      <c r="F893" s="73"/>
    </row>
    <row r="894" spans="1:6" x14ac:dyDescent="0.2">
      <c r="A894" s="79"/>
      <c r="F894" s="73"/>
    </row>
    <row r="895" spans="1:6" x14ac:dyDescent="0.2">
      <c r="A895" s="79"/>
      <c r="F895" s="73"/>
    </row>
    <row r="896" spans="1:6" x14ac:dyDescent="0.2">
      <c r="A896" s="79"/>
      <c r="F896" s="73"/>
    </row>
    <row r="897" spans="1:6" x14ac:dyDescent="0.2">
      <c r="A897" s="79"/>
      <c r="F897" s="73"/>
    </row>
    <row r="898" spans="1:6" x14ac:dyDescent="0.2">
      <c r="A898" s="79"/>
      <c r="F898" s="73"/>
    </row>
    <row r="899" spans="1:6" x14ac:dyDescent="0.2">
      <c r="A899" s="79"/>
      <c r="F899" s="73"/>
    </row>
    <row r="900" spans="1:6" x14ac:dyDescent="0.2">
      <c r="A900" s="79"/>
      <c r="F900" s="73"/>
    </row>
    <row r="901" spans="1:6" x14ac:dyDescent="0.2">
      <c r="A901" s="79"/>
      <c r="F901" s="73"/>
    </row>
    <row r="902" spans="1:6" x14ac:dyDescent="0.2">
      <c r="A902" s="79"/>
      <c r="F902" s="73"/>
    </row>
    <row r="903" spans="1:6" x14ac:dyDescent="0.2">
      <c r="A903" s="79"/>
      <c r="F903" s="73"/>
    </row>
    <row r="904" spans="1:6" x14ac:dyDescent="0.2">
      <c r="A904" s="79"/>
      <c r="F904" s="73"/>
    </row>
    <row r="905" spans="1:6" x14ac:dyDescent="0.2">
      <c r="A905" s="79"/>
      <c r="F905" s="73"/>
    </row>
    <row r="906" spans="1:6" x14ac:dyDescent="0.2">
      <c r="A906" s="79"/>
      <c r="F906" s="73"/>
    </row>
    <row r="907" spans="1:6" x14ac:dyDescent="0.2">
      <c r="A907" s="79"/>
      <c r="F907" s="73"/>
    </row>
    <row r="908" spans="1:6" x14ac:dyDescent="0.2">
      <c r="A908" s="79"/>
      <c r="F908" s="73"/>
    </row>
    <row r="909" spans="1:6" x14ac:dyDescent="0.2">
      <c r="A909" s="79"/>
      <c r="F909" s="73"/>
    </row>
    <row r="910" spans="1:6" x14ac:dyDescent="0.2">
      <c r="A910" s="79"/>
      <c r="F910" s="73"/>
    </row>
    <row r="911" spans="1:6" x14ac:dyDescent="0.2">
      <c r="A911" s="79"/>
      <c r="F911" s="73"/>
    </row>
    <row r="912" spans="1:6" x14ac:dyDescent="0.2">
      <c r="A912" s="79"/>
      <c r="F912" s="73"/>
    </row>
    <row r="913" spans="1:6" x14ac:dyDescent="0.2">
      <c r="A913" s="79"/>
      <c r="F913" s="73"/>
    </row>
    <row r="914" spans="1:6" x14ac:dyDescent="0.2">
      <c r="A914" s="79"/>
      <c r="F914" s="73"/>
    </row>
    <row r="915" spans="1:6" x14ac:dyDescent="0.2">
      <c r="A915" s="79"/>
      <c r="F915" s="73"/>
    </row>
    <row r="916" spans="1:6" x14ac:dyDescent="0.2">
      <c r="A916" s="79"/>
      <c r="F916" s="73"/>
    </row>
    <row r="917" spans="1:6" x14ac:dyDescent="0.2">
      <c r="A917" s="79"/>
      <c r="F917" s="73"/>
    </row>
    <row r="918" spans="1:6" x14ac:dyDescent="0.2">
      <c r="A918" s="79"/>
      <c r="F918" s="73"/>
    </row>
    <row r="919" spans="1:6" x14ac:dyDescent="0.2">
      <c r="A919" s="79"/>
      <c r="F919" s="73"/>
    </row>
    <row r="920" spans="1:6" x14ac:dyDescent="0.2">
      <c r="A920" s="79"/>
      <c r="F920" s="73"/>
    </row>
    <row r="921" spans="1:6" x14ac:dyDescent="0.2">
      <c r="A921" s="79"/>
      <c r="F921" s="73"/>
    </row>
    <row r="922" spans="1:6" x14ac:dyDescent="0.2">
      <c r="A922" s="79"/>
      <c r="F922" s="73"/>
    </row>
    <row r="923" spans="1:6" x14ac:dyDescent="0.2">
      <c r="A923" s="79"/>
      <c r="F923" s="73"/>
    </row>
    <row r="924" spans="1:6" x14ac:dyDescent="0.2">
      <c r="A924" s="79"/>
      <c r="F924" s="73"/>
    </row>
    <row r="925" spans="1:6" x14ac:dyDescent="0.2">
      <c r="A925" s="79"/>
      <c r="F925" s="73"/>
    </row>
    <row r="926" spans="1:6" x14ac:dyDescent="0.2">
      <c r="A926" s="79"/>
      <c r="F926" s="73"/>
    </row>
    <row r="927" spans="1:6" x14ac:dyDescent="0.2">
      <c r="A927" s="79"/>
      <c r="F927" s="73"/>
    </row>
    <row r="928" spans="1:6" x14ac:dyDescent="0.2">
      <c r="A928" s="79"/>
      <c r="F928" s="73"/>
    </row>
    <row r="929" spans="1:6" x14ac:dyDescent="0.2">
      <c r="A929" s="79"/>
      <c r="F929" s="73"/>
    </row>
    <row r="930" spans="1:6" x14ac:dyDescent="0.2">
      <c r="A930" s="79"/>
      <c r="F930" s="73"/>
    </row>
    <row r="931" spans="1:6" x14ac:dyDescent="0.2">
      <c r="A931" s="79"/>
      <c r="F931" s="73"/>
    </row>
    <row r="932" spans="1:6" x14ac:dyDescent="0.2">
      <c r="A932" s="79"/>
      <c r="F932" s="73"/>
    </row>
    <row r="933" spans="1:6" x14ac:dyDescent="0.2">
      <c r="A933" s="79"/>
      <c r="F933" s="73"/>
    </row>
    <row r="934" spans="1:6" x14ac:dyDescent="0.2">
      <c r="A934" s="79"/>
      <c r="F934" s="73"/>
    </row>
    <row r="935" spans="1:6" x14ac:dyDescent="0.2">
      <c r="A935" s="79"/>
      <c r="F935" s="73"/>
    </row>
    <row r="936" spans="1:6" x14ac:dyDescent="0.2">
      <c r="A936" s="79"/>
      <c r="F936" s="73"/>
    </row>
    <row r="937" spans="1:6" x14ac:dyDescent="0.2">
      <c r="A937" s="79"/>
      <c r="F937" s="73"/>
    </row>
    <row r="938" spans="1:6" x14ac:dyDescent="0.2">
      <c r="A938" s="79"/>
      <c r="F938" s="73"/>
    </row>
    <row r="939" spans="1:6" x14ac:dyDescent="0.2">
      <c r="A939" s="79"/>
      <c r="F939" s="73"/>
    </row>
    <row r="940" spans="1:6" x14ac:dyDescent="0.2">
      <c r="A940" s="79"/>
      <c r="F940" s="73"/>
    </row>
    <row r="941" spans="1:6" x14ac:dyDescent="0.2">
      <c r="A941" s="79"/>
      <c r="F941" s="73"/>
    </row>
    <row r="942" spans="1:6" x14ac:dyDescent="0.2">
      <c r="A942" s="79"/>
      <c r="F942" s="73"/>
    </row>
    <row r="943" spans="1:6" x14ac:dyDescent="0.2">
      <c r="A943" s="79"/>
      <c r="F943" s="73"/>
    </row>
    <row r="944" spans="1:6" x14ac:dyDescent="0.2">
      <c r="A944" s="79"/>
      <c r="F944" s="73"/>
    </row>
    <row r="945" spans="1:6" x14ac:dyDescent="0.2">
      <c r="A945" s="79"/>
      <c r="F945" s="73"/>
    </row>
    <row r="946" spans="1:6" x14ac:dyDescent="0.2">
      <c r="A946" s="79"/>
      <c r="F946" s="73"/>
    </row>
    <row r="947" spans="1:6" x14ac:dyDescent="0.2">
      <c r="A947" s="79"/>
      <c r="F947" s="73"/>
    </row>
    <row r="948" spans="1:6" x14ac:dyDescent="0.2">
      <c r="A948" s="79"/>
      <c r="F948" s="73"/>
    </row>
    <row r="949" spans="1:6" x14ac:dyDescent="0.2">
      <c r="A949" s="79"/>
      <c r="F949" s="73"/>
    </row>
    <row r="950" spans="1:6" x14ac:dyDescent="0.2">
      <c r="A950" s="79"/>
      <c r="F950" s="73"/>
    </row>
    <row r="951" spans="1:6" x14ac:dyDescent="0.2">
      <c r="A951" s="79"/>
      <c r="F951" s="73"/>
    </row>
    <row r="952" spans="1:6" x14ac:dyDescent="0.2">
      <c r="A952" s="79"/>
      <c r="F952" s="73"/>
    </row>
    <row r="953" spans="1:6" x14ac:dyDescent="0.2">
      <c r="A953" s="79"/>
      <c r="F953" s="73"/>
    </row>
    <row r="954" spans="1:6" x14ac:dyDescent="0.2">
      <c r="A954" s="79"/>
      <c r="F954" s="73"/>
    </row>
    <row r="955" spans="1:6" x14ac:dyDescent="0.2">
      <c r="A955" s="79"/>
      <c r="F955" s="73"/>
    </row>
    <row r="956" spans="1:6" x14ac:dyDescent="0.2">
      <c r="A956" s="79"/>
      <c r="F956" s="73"/>
    </row>
    <row r="957" spans="1:6" x14ac:dyDescent="0.2">
      <c r="A957" s="79"/>
      <c r="F957" s="73"/>
    </row>
    <row r="958" spans="1:6" x14ac:dyDescent="0.2">
      <c r="A958" s="79"/>
      <c r="F958" s="73"/>
    </row>
    <row r="959" spans="1:6" x14ac:dyDescent="0.2">
      <c r="A959" s="79"/>
      <c r="F959" s="73"/>
    </row>
    <row r="960" spans="1:6" x14ac:dyDescent="0.2">
      <c r="A960" s="79"/>
      <c r="F960" s="73"/>
    </row>
    <row r="961" spans="1:6" x14ac:dyDescent="0.2">
      <c r="A961" s="79"/>
      <c r="F961" s="73"/>
    </row>
    <row r="962" spans="1:6" x14ac:dyDescent="0.2">
      <c r="A962" s="79"/>
      <c r="F962" s="73"/>
    </row>
    <row r="963" spans="1:6" x14ac:dyDescent="0.2">
      <c r="A963" s="79"/>
      <c r="F963" s="73"/>
    </row>
    <row r="964" spans="1:6" x14ac:dyDescent="0.2">
      <c r="A964" s="79"/>
      <c r="F964" s="73"/>
    </row>
    <row r="965" spans="1:6" x14ac:dyDescent="0.2">
      <c r="A965" s="79"/>
      <c r="F965" s="73"/>
    </row>
    <row r="966" spans="1:6" x14ac:dyDescent="0.2">
      <c r="A966" s="79"/>
      <c r="F966" s="73"/>
    </row>
    <row r="967" spans="1:6" x14ac:dyDescent="0.2">
      <c r="A967" s="79"/>
      <c r="F967" s="73"/>
    </row>
    <row r="968" spans="1:6" x14ac:dyDescent="0.2">
      <c r="A968" s="79"/>
      <c r="F968" s="73"/>
    </row>
    <row r="969" spans="1:6" x14ac:dyDescent="0.2">
      <c r="A969" s="79"/>
      <c r="F969" s="73"/>
    </row>
    <row r="970" spans="1:6" x14ac:dyDescent="0.2">
      <c r="A970" s="79"/>
      <c r="F970" s="73"/>
    </row>
    <row r="971" spans="1:6" x14ac:dyDescent="0.2">
      <c r="A971" s="79"/>
      <c r="F971" s="73"/>
    </row>
    <row r="972" spans="1:6" x14ac:dyDescent="0.2">
      <c r="A972" s="79"/>
      <c r="F972" s="73"/>
    </row>
    <row r="973" spans="1:6" x14ac:dyDescent="0.2">
      <c r="A973" s="79"/>
      <c r="F973" s="73"/>
    </row>
    <row r="974" spans="1:6" x14ac:dyDescent="0.2">
      <c r="A974" s="79"/>
      <c r="F974" s="73"/>
    </row>
    <row r="975" spans="1:6" x14ac:dyDescent="0.2">
      <c r="A975" s="79"/>
      <c r="F975" s="73"/>
    </row>
    <row r="976" spans="1:6" x14ac:dyDescent="0.2">
      <c r="A976" s="79"/>
      <c r="F976" s="73"/>
    </row>
    <row r="977" spans="1:6" x14ac:dyDescent="0.2">
      <c r="A977" s="79"/>
      <c r="F977" s="73"/>
    </row>
    <row r="978" spans="1:6" x14ac:dyDescent="0.2">
      <c r="A978" s="79"/>
      <c r="F978" s="73"/>
    </row>
    <row r="979" spans="1:6" x14ac:dyDescent="0.2">
      <c r="A979" s="79"/>
      <c r="F979" s="73"/>
    </row>
    <row r="980" spans="1:6" x14ac:dyDescent="0.2">
      <c r="A980" s="79"/>
      <c r="F980" s="73"/>
    </row>
    <row r="981" spans="1:6" x14ac:dyDescent="0.2">
      <c r="A981" s="79"/>
      <c r="F981" s="73"/>
    </row>
    <row r="982" spans="1:6" x14ac:dyDescent="0.2">
      <c r="A982" s="79"/>
      <c r="F982" s="73"/>
    </row>
    <row r="983" spans="1:6" x14ac:dyDescent="0.2">
      <c r="A983" s="79"/>
      <c r="F983" s="73"/>
    </row>
    <row r="984" spans="1:6" x14ac:dyDescent="0.2">
      <c r="A984" s="79"/>
      <c r="F984" s="73"/>
    </row>
    <row r="985" spans="1:6" x14ac:dyDescent="0.2">
      <c r="A985" s="79"/>
      <c r="F985" s="73"/>
    </row>
    <row r="986" spans="1:6" x14ac:dyDescent="0.2">
      <c r="A986" s="79"/>
      <c r="F986" s="73"/>
    </row>
    <row r="987" spans="1:6" x14ac:dyDescent="0.2">
      <c r="A987" s="79"/>
      <c r="F987" s="73"/>
    </row>
    <row r="988" spans="1:6" x14ac:dyDescent="0.2">
      <c r="A988" s="79"/>
      <c r="F988" s="73"/>
    </row>
    <row r="989" spans="1:6" x14ac:dyDescent="0.2">
      <c r="A989" s="79"/>
      <c r="F989" s="73"/>
    </row>
    <row r="990" spans="1:6" x14ac:dyDescent="0.2">
      <c r="A990" s="79"/>
      <c r="F990" s="73"/>
    </row>
    <row r="991" spans="1:6" x14ac:dyDescent="0.2">
      <c r="A991" s="79"/>
      <c r="F991" s="73"/>
    </row>
    <row r="992" spans="1:6" x14ac:dyDescent="0.2">
      <c r="A992" s="79"/>
      <c r="F992" s="73"/>
    </row>
    <row r="993" spans="1:6" x14ac:dyDescent="0.2">
      <c r="A993" s="79"/>
      <c r="F993" s="73"/>
    </row>
    <row r="994" spans="1:6" x14ac:dyDescent="0.2">
      <c r="A994" s="79"/>
      <c r="F994" s="73"/>
    </row>
    <row r="995" spans="1:6" x14ac:dyDescent="0.2">
      <c r="A995" s="79"/>
      <c r="F995" s="73"/>
    </row>
    <row r="996" spans="1:6" x14ac:dyDescent="0.2">
      <c r="A996" s="79"/>
      <c r="F996" s="73"/>
    </row>
    <row r="997" spans="1:6" x14ac:dyDescent="0.2">
      <c r="A997" s="79"/>
      <c r="F997" s="73"/>
    </row>
    <row r="998" spans="1:6" x14ac:dyDescent="0.2">
      <c r="A998" s="79"/>
      <c r="F998" s="73"/>
    </row>
    <row r="999" spans="1:6" x14ac:dyDescent="0.2">
      <c r="A999" s="79"/>
      <c r="F999" s="73"/>
    </row>
    <row r="1000" spans="1:6" x14ac:dyDescent="0.2">
      <c r="A1000" s="79"/>
      <c r="F1000" s="73"/>
    </row>
    <row r="1001" spans="1:6" x14ac:dyDescent="0.2">
      <c r="A1001" s="79"/>
      <c r="F1001" s="73"/>
    </row>
    <row r="1002" spans="1:6" x14ac:dyDescent="0.2">
      <c r="A1002" s="79"/>
      <c r="F1002" s="73"/>
    </row>
    <row r="1003" spans="1:6" x14ac:dyDescent="0.2">
      <c r="A1003" s="79"/>
      <c r="F1003" s="73"/>
    </row>
    <row r="1004" spans="1:6" x14ac:dyDescent="0.2">
      <c r="A1004" s="79"/>
      <c r="F1004" s="73"/>
    </row>
    <row r="1005" spans="1:6" x14ac:dyDescent="0.2">
      <c r="A1005" s="79"/>
      <c r="F1005" s="73"/>
    </row>
    <row r="1006" spans="1:6" x14ac:dyDescent="0.2">
      <c r="A1006" s="79"/>
      <c r="F1006" s="73"/>
    </row>
    <row r="1007" spans="1:6" x14ac:dyDescent="0.2">
      <c r="A1007" s="79"/>
      <c r="F1007" s="73"/>
    </row>
    <row r="1008" spans="1:6" x14ac:dyDescent="0.2">
      <c r="A1008" s="79"/>
      <c r="F1008" s="73"/>
    </row>
    <row r="1009" spans="1:6" x14ac:dyDescent="0.2">
      <c r="A1009" s="79"/>
      <c r="F1009" s="73"/>
    </row>
    <row r="1010" spans="1:6" x14ac:dyDescent="0.2">
      <c r="A1010" s="79"/>
      <c r="F1010" s="73"/>
    </row>
    <row r="1011" spans="1:6" x14ac:dyDescent="0.2">
      <c r="A1011" s="79"/>
      <c r="F1011" s="73"/>
    </row>
    <row r="1012" spans="1:6" x14ac:dyDescent="0.2">
      <c r="A1012" s="79"/>
      <c r="F1012" s="73"/>
    </row>
    <row r="1013" spans="1:6" x14ac:dyDescent="0.2">
      <c r="A1013" s="79"/>
      <c r="F1013" s="73"/>
    </row>
    <row r="1014" spans="1:6" x14ac:dyDescent="0.2">
      <c r="A1014" s="79"/>
      <c r="F1014" s="73"/>
    </row>
    <row r="1015" spans="1:6" x14ac:dyDescent="0.2">
      <c r="A1015" s="79"/>
      <c r="F1015" s="73"/>
    </row>
    <row r="1016" spans="1:6" x14ac:dyDescent="0.2">
      <c r="A1016" s="79"/>
      <c r="F1016" s="73"/>
    </row>
    <row r="1017" spans="1:6" x14ac:dyDescent="0.2">
      <c r="A1017" s="79"/>
      <c r="F1017" s="73"/>
    </row>
    <row r="1018" spans="1:6" x14ac:dyDescent="0.2">
      <c r="A1018" s="79"/>
      <c r="F1018" s="73"/>
    </row>
    <row r="1019" spans="1:6" x14ac:dyDescent="0.2">
      <c r="A1019" s="79"/>
      <c r="F1019" s="73"/>
    </row>
    <row r="1020" spans="1:6" x14ac:dyDescent="0.2">
      <c r="A1020" s="79"/>
      <c r="F1020" s="73"/>
    </row>
    <row r="1021" spans="1:6" x14ac:dyDescent="0.2">
      <c r="A1021" s="79"/>
      <c r="F1021" s="73"/>
    </row>
    <row r="1022" spans="1:6" x14ac:dyDescent="0.2">
      <c r="A1022" s="79"/>
      <c r="F1022" s="73"/>
    </row>
    <row r="1023" spans="1:6" x14ac:dyDescent="0.2">
      <c r="A1023" s="79"/>
      <c r="F1023" s="73"/>
    </row>
    <row r="1024" spans="1:6" x14ac:dyDescent="0.2">
      <c r="A1024" s="79"/>
      <c r="F1024" s="73"/>
    </row>
    <row r="1025" spans="1:6" x14ac:dyDescent="0.2">
      <c r="A1025" s="79"/>
      <c r="F1025" s="73"/>
    </row>
    <row r="1026" spans="1:6" x14ac:dyDescent="0.2">
      <c r="A1026" s="79"/>
      <c r="F1026" s="73"/>
    </row>
    <row r="1027" spans="1:6" x14ac:dyDescent="0.2">
      <c r="A1027" s="79"/>
      <c r="F1027" s="73"/>
    </row>
    <row r="1028" spans="1:6" x14ac:dyDescent="0.2">
      <c r="A1028" s="79"/>
      <c r="F1028" s="73"/>
    </row>
    <row r="1029" spans="1:6" x14ac:dyDescent="0.2">
      <c r="A1029" s="79"/>
      <c r="F1029" s="73"/>
    </row>
    <row r="1030" spans="1:6" x14ac:dyDescent="0.2">
      <c r="A1030" s="79"/>
      <c r="F1030" s="73"/>
    </row>
    <row r="1031" spans="1:6" x14ac:dyDescent="0.2">
      <c r="A1031" s="79"/>
      <c r="F1031" s="73"/>
    </row>
    <row r="1032" spans="1:6" x14ac:dyDescent="0.2">
      <c r="A1032" s="79"/>
      <c r="F1032" s="73"/>
    </row>
    <row r="1033" spans="1:6" x14ac:dyDescent="0.2">
      <c r="A1033" s="79"/>
      <c r="F1033" s="73"/>
    </row>
    <row r="1034" spans="1:6" x14ac:dyDescent="0.2">
      <c r="A1034" s="79"/>
      <c r="F1034" s="73"/>
    </row>
    <row r="1035" spans="1:6" x14ac:dyDescent="0.2">
      <c r="A1035" s="79"/>
      <c r="F1035" s="73"/>
    </row>
    <row r="1036" spans="1:6" x14ac:dyDescent="0.2">
      <c r="A1036" s="79"/>
      <c r="F1036" s="73"/>
    </row>
    <row r="1037" spans="1:6" x14ac:dyDescent="0.2">
      <c r="A1037" s="79"/>
      <c r="F1037" s="73"/>
    </row>
    <row r="1038" spans="1:6" x14ac:dyDescent="0.2">
      <c r="A1038" s="79"/>
      <c r="F1038" s="73"/>
    </row>
    <row r="1039" spans="1:6" x14ac:dyDescent="0.2">
      <c r="A1039" s="79"/>
      <c r="F1039" s="73"/>
    </row>
    <row r="1040" spans="1:6" x14ac:dyDescent="0.2">
      <c r="A1040" s="79"/>
      <c r="F1040" s="73"/>
    </row>
    <row r="1041" spans="1:6" x14ac:dyDescent="0.2">
      <c r="A1041" s="79"/>
      <c r="F1041" s="73"/>
    </row>
    <row r="1042" spans="1:6" x14ac:dyDescent="0.2">
      <c r="A1042" s="79"/>
      <c r="F1042" s="73"/>
    </row>
    <row r="1043" spans="1:6" x14ac:dyDescent="0.2">
      <c r="A1043" s="79"/>
      <c r="F1043" s="73"/>
    </row>
    <row r="1044" spans="1:6" x14ac:dyDescent="0.2">
      <c r="A1044" s="79"/>
      <c r="F1044" s="73"/>
    </row>
    <row r="1045" spans="1:6" x14ac:dyDescent="0.2">
      <c r="A1045" s="79"/>
      <c r="F1045" s="73"/>
    </row>
    <row r="1046" spans="1:6" x14ac:dyDescent="0.2">
      <c r="A1046" s="79"/>
      <c r="F1046" s="73"/>
    </row>
    <row r="1047" spans="1:6" x14ac:dyDescent="0.2">
      <c r="A1047" s="79"/>
      <c r="F1047" s="73"/>
    </row>
    <row r="1048" spans="1:6" x14ac:dyDescent="0.2">
      <c r="A1048" s="79"/>
      <c r="F1048" s="73"/>
    </row>
    <row r="1049" spans="1:6" x14ac:dyDescent="0.2">
      <c r="A1049" s="79"/>
      <c r="F1049" s="73"/>
    </row>
    <row r="1050" spans="1:6" x14ac:dyDescent="0.2">
      <c r="A1050" s="79"/>
      <c r="F1050" s="73"/>
    </row>
    <row r="1051" spans="1:6" x14ac:dyDescent="0.2">
      <c r="A1051" s="79"/>
      <c r="F1051" s="73"/>
    </row>
    <row r="1052" spans="1:6" x14ac:dyDescent="0.2">
      <c r="A1052" s="79"/>
      <c r="F1052" s="73"/>
    </row>
    <row r="1053" spans="1:6" x14ac:dyDescent="0.2">
      <c r="A1053" s="79"/>
      <c r="F1053" s="73"/>
    </row>
    <row r="1054" spans="1:6" x14ac:dyDescent="0.2">
      <c r="A1054" s="79"/>
      <c r="F1054" s="73"/>
    </row>
    <row r="1055" spans="1:6" x14ac:dyDescent="0.2">
      <c r="A1055" s="79"/>
      <c r="F1055" s="73"/>
    </row>
    <row r="1056" spans="1:6" x14ac:dyDescent="0.2">
      <c r="A1056" s="79"/>
      <c r="F1056" s="73"/>
    </row>
    <row r="1057" spans="1:6" x14ac:dyDescent="0.2">
      <c r="A1057" s="79"/>
      <c r="F1057" s="73"/>
    </row>
    <row r="1058" spans="1:6" x14ac:dyDescent="0.2">
      <c r="A1058" s="79"/>
      <c r="F1058" s="73"/>
    </row>
    <row r="1059" spans="1:6" x14ac:dyDescent="0.2">
      <c r="A1059" s="79"/>
      <c r="F1059" s="73"/>
    </row>
    <row r="1060" spans="1:6" x14ac:dyDescent="0.2">
      <c r="A1060" s="79"/>
      <c r="F1060" s="73"/>
    </row>
    <row r="1061" spans="1:6" x14ac:dyDescent="0.2">
      <c r="A1061" s="79"/>
      <c r="F1061" s="73"/>
    </row>
    <row r="1062" spans="1:6" x14ac:dyDescent="0.2">
      <c r="A1062" s="79"/>
      <c r="F1062" s="73"/>
    </row>
    <row r="1063" spans="1:6" x14ac:dyDescent="0.2">
      <c r="A1063" s="79"/>
      <c r="F1063" s="73"/>
    </row>
    <row r="1064" spans="1:6" x14ac:dyDescent="0.2">
      <c r="A1064" s="79"/>
      <c r="F1064" s="73"/>
    </row>
    <row r="1065" spans="1:6" x14ac:dyDescent="0.2">
      <c r="A1065" s="79"/>
      <c r="F1065" s="73"/>
    </row>
    <row r="1066" spans="1:6" x14ac:dyDescent="0.2">
      <c r="A1066" s="79"/>
      <c r="F1066" s="73"/>
    </row>
    <row r="1067" spans="1:6" x14ac:dyDescent="0.2">
      <c r="A1067" s="79"/>
      <c r="F1067" s="73"/>
    </row>
    <row r="1068" spans="1:6" x14ac:dyDescent="0.2">
      <c r="A1068" s="79"/>
      <c r="F1068" s="73"/>
    </row>
    <row r="1069" spans="1:6" x14ac:dyDescent="0.2">
      <c r="A1069" s="79"/>
      <c r="F1069" s="73"/>
    </row>
    <row r="1070" spans="1:6" x14ac:dyDescent="0.2">
      <c r="A1070" s="79"/>
      <c r="F1070" s="73"/>
    </row>
    <row r="1071" spans="1:6" x14ac:dyDescent="0.2">
      <c r="A1071" s="79"/>
      <c r="F1071" s="73"/>
    </row>
    <row r="1072" spans="1:6" x14ac:dyDescent="0.2">
      <c r="A1072" s="79"/>
      <c r="F1072" s="73"/>
    </row>
    <row r="1073" spans="1:6" x14ac:dyDescent="0.2">
      <c r="A1073" s="79"/>
      <c r="F1073" s="73"/>
    </row>
    <row r="1074" spans="1:6" x14ac:dyDescent="0.2">
      <c r="A1074" s="79"/>
      <c r="F1074" s="73"/>
    </row>
    <row r="1075" spans="1:6" x14ac:dyDescent="0.2">
      <c r="A1075" s="79"/>
      <c r="F1075" s="73"/>
    </row>
    <row r="1076" spans="1:6" x14ac:dyDescent="0.2">
      <c r="A1076" s="79"/>
      <c r="F1076" s="73"/>
    </row>
    <row r="1077" spans="1:6" x14ac:dyDescent="0.2">
      <c r="A1077" s="79"/>
      <c r="F1077" s="73"/>
    </row>
    <row r="1078" spans="1:6" x14ac:dyDescent="0.2">
      <c r="A1078" s="79"/>
      <c r="F1078" s="73"/>
    </row>
    <row r="1079" spans="1:6" x14ac:dyDescent="0.2">
      <c r="A1079" s="79"/>
      <c r="F1079" s="73"/>
    </row>
    <row r="1080" spans="1:6" x14ac:dyDescent="0.2">
      <c r="A1080" s="79"/>
      <c r="F1080" s="73"/>
    </row>
    <row r="1081" spans="1:6" x14ac:dyDescent="0.2">
      <c r="A1081" s="79"/>
      <c r="F1081" s="73"/>
    </row>
    <row r="1082" spans="1:6" x14ac:dyDescent="0.2">
      <c r="A1082" s="79"/>
      <c r="F1082" s="73"/>
    </row>
    <row r="1083" spans="1:6" x14ac:dyDescent="0.2">
      <c r="A1083" s="79"/>
      <c r="F1083" s="73"/>
    </row>
    <row r="1084" spans="1:6" x14ac:dyDescent="0.2">
      <c r="A1084" s="79"/>
      <c r="F1084" s="73"/>
    </row>
    <row r="1085" spans="1:6" x14ac:dyDescent="0.2">
      <c r="A1085" s="79"/>
      <c r="F1085" s="73"/>
    </row>
    <row r="1086" spans="1:6" x14ac:dyDescent="0.2">
      <c r="A1086" s="79"/>
      <c r="F1086" s="73"/>
    </row>
    <row r="1087" spans="1:6" x14ac:dyDescent="0.2">
      <c r="A1087" s="79"/>
      <c r="F1087" s="73"/>
    </row>
    <row r="1088" spans="1:6" x14ac:dyDescent="0.2">
      <c r="A1088" s="79"/>
      <c r="F1088" s="73"/>
    </row>
    <row r="1089" spans="1:6" x14ac:dyDescent="0.2">
      <c r="A1089" s="79"/>
      <c r="F1089" s="73"/>
    </row>
    <row r="1090" spans="1:6" x14ac:dyDescent="0.2">
      <c r="A1090" s="79"/>
      <c r="F1090" s="73"/>
    </row>
    <row r="1091" spans="1:6" x14ac:dyDescent="0.2">
      <c r="A1091" s="79"/>
      <c r="F1091" s="73"/>
    </row>
    <row r="1092" spans="1:6" x14ac:dyDescent="0.2">
      <c r="A1092" s="79"/>
      <c r="F1092" s="73"/>
    </row>
    <row r="1093" spans="1:6" x14ac:dyDescent="0.2">
      <c r="A1093" s="79"/>
      <c r="F1093" s="73"/>
    </row>
    <row r="1094" spans="1:6" x14ac:dyDescent="0.2">
      <c r="A1094" s="79"/>
      <c r="F1094" s="73"/>
    </row>
    <row r="1095" spans="1:6" x14ac:dyDescent="0.2">
      <c r="A1095" s="79"/>
      <c r="F1095" s="73"/>
    </row>
    <row r="1096" spans="1:6" x14ac:dyDescent="0.2">
      <c r="A1096" s="79"/>
      <c r="F1096" s="73"/>
    </row>
    <row r="1097" spans="1:6" x14ac:dyDescent="0.2">
      <c r="A1097" s="79"/>
      <c r="F1097" s="73"/>
    </row>
    <row r="1098" spans="1:6" x14ac:dyDescent="0.2">
      <c r="A1098" s="79"/>
      <c r="F1098" s="73"/>
    </row>
    <row r="1099" spans="1:6" x14ac:dyDescent="0.2">
      <c r="A1099" s="79"/>
      <c r="F1099" s="73"/>
    </row>
    <row r="1100" spans="1:6" x14ac:dyDescent="0.2">
      <c r="A1100" s="79"/>
      <c r="F1100" s="73"/>
    </row>
    <row r="1101" spans="1:6" x14ac:dyDescent="0.2">
      <c r="A1101" s="77"/>
      <c r="F1101" s="73"/>
    </row>
    <row r="1102" spans="1:6" x14ac:dyDescent="0.2">
      <c r="A1102" s="77"/>
      <c r="F1102" s="73"/>
    </row>
    <row r="1103" spans="1:6" x14ac:dyDescent="0.2">
      <c r="A1103" s="77"/>
      <c r="F1103" s="73"/>
    </row>
    <row r="1104" spans="1:6" x14ac:dyDescent="0.2">
      <c r="A1104" s="77"/>
      <c r="F1104" s="73"/>
    </row>
    <row r="1105" spans="1:6" x14ac:dyDescent="0.2">
      <c r="A1105" s="77"/>
      <c r="F1105" s="73"/>
    </row>
    <row r="1106" spans="1:6" x14ac:dyDescent="0.2">
      <c r="A1106" s="77"/>
      <c r="F1106" s="73"/>
    </row>
    <row r="1107" spans="1:6" x14ac:dyDescent="0.2">
      <c r="A1107" s="77"/>
      <c r="F1107" s="73"/>
    </row>
    <row r="1108" spans="1:6" x14ac:dyDescent="0.2">
      <c r="A1108" s="77"/>
      <c r="F1108" s="73"/>
    </row>
    <row r="1109" spans="1:6" x14ac:dyDescent="0.2">
      <c r="A1109" s="77"/>
      <c r="F1109" s="73"/>
    </row>
    <row r="1110" spans="1:6" x14ac:dyDescent="0.2">
      <c r="A1110" s="77"/>
      <c r="F1110" s="73"/>
    </row>
    <row r="1111" spans="1:6" x14ac:dyDescent="0.2">
      <c r="A1111" s="77"/>
      <c r="F1111" s="73"/>
    </row>
    <row r="1112" spans="1:6" x14ac:dyDescent="0.2">
      <c r="A1112" s="77"/>
      <c r="F1112" s="73"/>
    </row>
    <row r="1113" spans="1:6" x14ac:dyDescent="0.2">
      <c r="A1113" s="77"/>
      <c r="F1113" s="73"/>
    </row>
    <row r="1114" spans="1:6" x14ac:dyDescent="0.2">
      <c r="A1114" s="77"/>
      <c r="F1114" s="73"/>
    </row>
    <row r="1115" spans="1:6" x14ac:dyDescent="0.2">
      <c r="A1115" s="77"/>
      <c r="F1115" s="73"/>
    </row>
    <row r="1116" spans="1:6" x14ac:dyDescent="0.2">
      <c r="A1116" s="77"/>
      <c r="F1116" s="73"/>
    </row>
    <row r="1117" spans="1:6" x14ac:dyDescent="0.2">
      <c r="A1117" s="77"/>
      <c r="F1117" s="73"/>
    </row>
    <row r="1118" spans="1:6" x14ac:dyDescent="0.2">
      <c r="A1118" s="77"/>
      <c r="F1118" s="73"/>
    </row>
    <row r="1119" spans="1:6" x14ac:dyDescent="0.2">
      <c r="A1119" s="77"/>
      <c r="F1119" s="73"/>
    </row>
    <row r="1120" spans="1:6" x14ac:dyDescent="0.2">
      <c r="A1120" s="77"/>
      <c r="F1120" s="73"/>
    </row>
    <row r="1121" spans="1:6" x14ac:dyDescent="0.2">
      <c r="A1121" s="77"/>
      <c r="F1121" s="73"/>
    </row>
    <row r="1122" spans="1:6" x14ac:dyDescent="0.2">
      <c r="A1122" s="77"/>
      <c r="F1122" s="73"/>
    </row>
    <row r="1123" spans="1:6" x14ac:dyDescent="0.2">
      <c r="A1123" s="77"/>
      <c r="F1123" s="73"/>
    </row>
    <row r="1124" spans="1:6" x14ac:dyDescent="0.2">
      <c r="A1124" s="77"/>
      <c r="F1124" s="73"/>
    </row>
    <row r="1125" spans="1:6" x14ac:dyDescent="0.2">
      <c r="A1125" s="77"/>
      <c r="F1125" s="73"/>
    </row>
    <row r="1126" spans="1:6" x14ac:dyDescent="0.2">
      <c r="A1126" s="77"/>
      <c r="F1126" s="73"/>
    </row>
    <row r="1127" spans="1:6" x14ac:dyDescent="0.2">
      <c r="A1127" s="77"/>
      <c r="F1127" s="73"/>
    </row>
    <row r="1128" spans="1:6" x14ac:dyDescent="0.2">
      <c r="A1128" s="77"/>
      <c r="F1128" s="73"/>
    </row>
    <row r="1129" spans="1:6" x14ac:dyDescent="0.2">
      <c r="A1129" s="77"/>
      <c r="F1129" s="73"/>
    </row>
    <row r="1130" spans="1:6" x14ac:dyDescent="0.2">
      <c r="A1130" s="77"/>
      <c r="F1130" s="73"/>
    </row>
    <row r="1131" spans="1:6" x14ac:dyDescent="0.2">
      <c r="A1131" s="77"/>
      <c r="F1131" s="73"/>
    </row>
    <row r="1132" spans="1:6" x14ac:dyDescent="0.2">
      <c r="A1132" s="79"/>
      <c r="F1132" s="73"/>
    </row>
    <row r="1133" spans="1:6" x14ac:dyDescent="0.2">
      <c r="A1133" s="79"/>
      <c r="F1133" s="73"/>
    </row>
    <row r="1134" spans="1:6" x14ac:dyDescent="0.2">
      <c r="A1134" s="79"/>
      <c r="F1134" s="73"/>
    </row>
    <row r="1135" spans="1:6" x14ac:dyDescent="0.2">
      <c r="A1135" s="79"/>
      <c r="F1135" s="73"/>
    </row>
    <row r="1136" spans="1:6" x14ac:dyDescent="0.2">
      <c r="A1136" s="79"/>
      <c r="F1136" s="73"/>
    </row>
    <row r="1137" spans="1:6" x14ac:dyDescent="0.2">
      <c r="A1137" s="79"/>
      <c r="F1137" s="73"/>
    </row>
    <row r="1138" spans="1:6" x14ac:dyDescent="0.2">
      <c r="A1138" s="79"/>
      <c r="F1138" s="73"/>
    </row>
    <row r="1139" spans="1:6" x14ac:dyDescent="0.2">
      <c r="A1139" s="79"/>
      <c r="F1139" s="73"/>
    </row>
    <row r="1140" spans="1:6" x14ac:dyDescent="0.2">
      <c r="A1140" s="79"/>
      <c r="F1140" s="73"/>
    </row>
    <row r="1141" spans="1:6" x14ac:dyDescent="0.2">
      <c r="A1141" s="79"/>
      <c r="F1141" s="73"/>
    </row>
    <row r="1142" spans="1:6" x14ac:dyDescent="0.2">
      <c r="A1142" s="79"/>
      <c r="F1142" s="73"/>
    </row>
    <row r="1143" spans="1:6" x14ac:dyDescent="0.2">
      <c r="A1143" s="79"/>
      <c r="F1143" s="73"/>
    </row>
    <row r="1144" spans="1:6" x14ac:dyDescent="0.2">
      <c r="A1144" s="79"/>
      <c r="F1144" s="73"/>
    </row>
    <row r="1145" spans="1:6" x14ac:dyDescent="0.2">
      <c r="A1145" s="79"/>
      <c r="F1145" s="73"/>
    </row>
    <row r="1146" spans="1:6" x14ac:dyDescent="0.2">
      <c r="A1146" s="79"/>
      <c r="F1146" s="73"/>
    </row>
    <row r="1147" spans="1:6" x14ac:dyDescent="0.2">
      <c r="A1147" s="79"/>
      <c r="F1147" s="73"/>
    </row>
    <row r="1148" spans="1:6" x14ac:dyDescent="0.2">
      <c r="A1148" s="79"/>
      <c r="F1148" s="73"/>
    </row>
    <row r="1149" spans="1:6" x14ac:dyDescent="0.2">
      <c r="A1149" s="79"/>
      <c r="F1149" s="73"/>
    </row>
    <row r="1150" spans="1:6" x14ac:dyDescent="0.2">
      <c r="A1150" s="79"/>
      <c r="F1150" s="73"/>
    </row>
    <row r="1151" spans="1:6" x14ac:dyDescent="0.2">
      <c r="A1151" s="79"/>
      <c r="F1151" s="73"/>
    </row>
    <row r="1152" spans="1:6" x14ac:dyDescent="0.2">
      <c r="A1152" s="79"/>
      <c r="F1152" s="73"/>
    </row>
    <row r="1153" spans="1:6" x14ac:dyDescent="0.2">
      <c r="A1153" s="79"/>
      <c r="F1153" s="73"/>
    </row>
    <row r="1154" spans="1:6" x14ac:dyDescent="0.2">
      <c r="A1154" s="79"/>
      <c r="F1154" s="73"/>
    </row>
    <row r="1155" spans="1:6" x14ac:dyDescent="0.2">
      <c r="A1155" s="79"/>
      <c r="F1155" s="73"/>
    </row>
    <row r="1156" spans="1:6" x14ac:dyDescent="0.2">
      <c r="A1156" s="79"/>
      <c r="F1156" s="73"/>
    </row>
    <row r="1157" spans="1:6" x14ac:dyDescent="0.2">
      <c r="A1157" s="79"/>
      <c r="F1157" s="73"/>
    </row>
    <row r="1158" spans="1:6" x14ac:dyDescent="0.2">
      <c r="A1158" s="79"/>
      <c r="F1158" s="73"/>
    </row>
    <row r="1159" spans="1:6" x14ac:dyDescent="0.2">
      <c r="A1159" s="79"/>
      <c r="F1159" s="73"/>
    </row>
    <row r="1160" spans="1:6" x14ac:dyDescent="0.2">
      <c r="A1160" s="79"/>
      <c r="F1160" s="73"/>
    </row>
    <row r="1161" spans="1:6" x14ac:dyDescent="0.2">
      <c r="A1161" s="79"/>
      <c r="F1161" s="73"/>
    </row>
    <row r="1162" spans="1:6" x14ac:dyDescent="0.2">
      <c r="A1162" s="79"/>
      <c r="F1162" s="73"/>
    </row>
    <row r="1163" spans="1:6" x14ac:dyDescent="0.2">
      <c r="A1163" s="79"/>
      <c r="F1163" s="73"/>
    </row>
    <row r="1164" spans="1:6" x14ac:dyDescent="0.2">
      <c r="A1164" s="79"/>
      <c r="F1164" s="73"/>
    </row>
    <row r="1165" spans="1:6" x14ac:dyDescent="0.2">
      <c r="A1165" s="79"/>
      <c r="F1165" s="73"/>
    </row>
    <row r="1166" spans="1:6" x14ac:dyDescent="0.2">
      <c r="A1166" s="79"/>
      <c r="F1166" s="73"/>
    </row>
    <row r="1167" spans="1:6" x14ac:dyDescent="0.2">
      <c r="A1167" s="79"/>
      <c r="F1167" s="73"/>
    </row>
    <row r="1168" spans="1:6" x14ac:dyDescent="0.2">
      <c r="A1168" s="79"/>
      <c r="F1168" s="73"/>
    </row>
    <row r="1169" spans="1:6" x14ac:dyDescent="0.2">
      <c r="A1169" s="79"/>
      <c r="F1169" s="73"/>
    </row>
    <row r="1170" spans="1:6" x14ac:dyDescent="0.2">
      <c r="A1170" s="79"/>
      <c r="F1170" s="73"/>
    </row>
    <row r="1171" spans="1:6" x14ac:dyDescent="0.2">
      <c r="A1171" s="79"/>
      <c r="F1171" s="73"/>
    </row>
    <row r="1172" spans="1:6" x14ac:dyDescent="0.2">
      <c r="A1172" s="79"/>
      <c r="F1172" s="73"/>
    </row>
    <row r="1173" spans="1:6" x14ac:dyDescent="0.2">
      <c r="A1173" s="79"/>
      <c r="F1173" s="73"/>
    </row>
    <row r="1174" spans="1:6" x14ac:dyDescent="0.2">
      <c r="A1174" s="79"/>
      <c r="F1174" s="73"/>
    </row>
    <row r="1175" spans="1:6" x14ac:dyDescent="0.2">
      <c r="A1175" s="79"/>
      <c r="F1175" s="73"/>
    </row>
    <row r="1176" spans="1:6" x14ac:dyDescent="0.2">
      <c r="A1176" s="79"/>
      <c r="F1176" s="73"/>
    </row>
    <row r="1177" spans="1:6" x14ac:dyDescent="0.2">
      <c r="A1177" s="79"/>
      <c r="F1177" s="73"/>
    </row>
    <row r="1178" spans="1:6" x14ac:dyDescent="0.2">
      <c r="A1178" s="79"/>
      <c r="F1178" s="73"/>
    </row>
    <row r="1179" spans="1:6" x14ac:dyDescent="0.2">
      <c r="A1179" s="79"/>
      <c r="F1179" s="73"/>
    </row>
    <row r="1180" spans="1:6" x14ac:dyDescent="0.2">
      <c r="A1180" s="79"/>
      <c r="F1180" s="73"/>
    </row>
    <row r="1181" spans="1:6" x14ac:dyDescent="0.2">
      <c r="A1181" s="79"/>
      <c r="F1181" s="73"/>
    </row>
    <row r="1182" spans="1:6" x14ac:dyDescent="0.2">
      <c r="A1182" s="79"/>
      <c r="F1182" s="73"/>
    </row>
    <row r="1183" spans="1:6" x14ac:dyDescent="0.2">
      <c r="A1183" s="79"/>
      <c r="F1183" s="73"/>
    </row>
    <row r="1184" spans="1:6" x14ac:dyDescent="0.2">
      <c r="A1184" s="79"/>
      <c r="F1184" s="73"/>
    </row>
    <row r="1185" spans="1:6" x14ac:dyDescent="0.2">
      <c r="A1185" s="79"/>
      <c r="F1185" s="73"/>
    </row>
    <row r="1186" spans="1:6" x14ac:dyDescent="0.2">
      <c r="A1186" s="79"/>
      <c r="F1186" s="73"/>
    </row>
    <row r="1187" spans="1:6" x14ac:dyDescent="0.2">
      <c r="A1187" s="79"/>
      <c r="F1187" s="73"/>
    </row>
    <row r="1188" spans="1:6" x14ac:dyDescent="0.2">
      <c r="A1188" s="79"/>
      <c r="F1188" s="73"/>
    </row>
    <row r="1189" spans="1:6" x14ac:dyDescent="0.2">
      <c r="A1189" s="79"/>
      <c r="F1189" s="73"/>
    </row>
    <row r="1190" spans="1:6" x14ac:dyDescent="0.2">
      <c r="A1190" s="79"/>
      <c r="F1190" s="73"/>
    </row>
    <row r="1191" spans="1:6" x14ac:dyDescent="0.2">
      <c r="A1191" s="79"/>
      <c r="F1191" s="73"/>
    </row>
    <row r="1192" spans="1:6" x14ac:dyDescent="0.2">
      <c r="A1192" s="79"/>
      <c r="F1192" s="73"/>
    </row>
    <row r="1193" spans="1:6" x14ac:dyDescent="0.2">
      <c r="A1193" s="79"/>
      <c r="F1193" s="73"/>
    </row>
    <row r="1194" spans="1:6" x14ac:dyDescent="0.2">
      <c r="A1194" s="79"/>
      <c r="F1194" s="73"/>
    </row>
    <row r="1195" spans="1:6" x14ac:dyDescent="0.2">
      <c r="A1195" s="79"/>
      <c r="F1195" s="73"/>
    </row>
    <row r="1196" spans="1:6" x14ac:dyDescent="0.2">
      <c r="A1196" s="79"/>
      <c r="F1196" s="73"/>
    </row>
    <row r="1197" spans="1:6" x14ac:dyDescent="0.2">
      <c r="A1197" s="79"/>
      <c r="F1197" s="73"/>
    </row>
    <row r="1198" spans="1:6" x14ac:dyDescent="0.2">
      <c r="A1198" s="79"/>
      <c r="F1198" s="73"/>
    </row>
    <row r="1199" spans="1:6" x14ac:dyDescent="0.2">
      <c r="A1199" s="79"/>
      <c r="F1199" s="73"/>
    </row>
    <row r="1200" spans="1:6" x14ac:dyDescent="0.2">
      <c r="A1200" s="79"/>
      <c r="F1200" s="73"/>
    </row>
    <row r="1201" spans="1:6" x14ac:dyDescent="0.2">
      <c r="A1201" s="79"/>
      <c r="F1201" s="73"/>
    </row>
    <row r="1202" spans="1:6" x14ac:dyDescent="0.2">
      <c r="A1202" s="79"/>
      <c r="F1202" s="73"/>
    </row>
    <row r="1203" spans="1:6" x14ac:dyDescent="0.2">
      <c r="A1203" s="79"/>
      <c r="F1203" s="73"/>
    </row>
    <row r="1204" spans="1:6" x14ac:dyDescent="0.2">
      <c r="A1204" s="79"/>
      <c r="F1204" s="73"/>
    </row>
    <row r="1205" spans="1:6" x14ac:dyDescent="0.2">
      <c r="A1205" s="79"/>
      <c r="F1205" s="73"/>
    </row>
    <row r="1206" spans="1:6" x14ac:dyDescent="0.2">
      <c r="A1206" s="79"/>
      <c r="F1206" s="73"/>
    </row>
    <row r="1207" spans="1:6" x14ac:dyDescent="0.2">
      <c r="A1207" s="79"/>
      <c r="F1207" s="73"/>
    </row>
    <row r="1208" spans="1:6" x14ac:dyDescent="0.2">
      <c r="A1208" s="79"/>
      <c r="F1208" s="73"/>
    </row>
    <row r="1209" spans="1:6" x14ac:dyDescent="0.2">
      <c r="A1209" s="79"/>
      <c r="F1209" s="73"/>
    </row>
    <row r="1210" spans="1:6" x14ac:dyDescent="0.2">
      <c r="A1210" s="79"/>
      <c r="F1210" s="73"/>
    </row>
    <row r="1211" spans="1:6" x14ac:dyDescent="0.2">
      <c r="A1211" s="79"/>
      <c r="F1211" s="73"/>
    </row>
    <row r="1212" spans="1:6" x14ac:dyDescent="0.2">
      <c r="A1212" s="79"/>
      <c r="F1212" s="73"/>
    </row>
    <row r="1213" spans="1:6" x14ac:dyDescent="0.2">
      <c r="A1213" s="79"/>
      <c r="F1213" s="73"/>
    </row>
    <row r="1214" spans="1:6" x14ac:dyDescent="0.2">
      <c r="A1214" s="79"/>
      <c r="F1214" s="73"/>
    </row>
    <row r="1215" spans="1:6" x14ac:dyDescent="0.2">
      <c r="A1215" s="79"/>
      <c r="F1215" s="73"/>
    </row>
    <row r="1216" spans="1:6" x14ac:dyDescent="0.2">
      <c r="A1216" s="79"/>
      <c r="F1216" s="73"/>
    </row>
    <row r="1217" spans="1:6" x14ac:dyDescent="0.2">
      <c r="A1217" s="79"/>
      <c r="F1217" s="73"/>
    </row>
    <row r="1218" spans="1:6" x14ac:dyDescent="0.2">
      <c r="A1218" s="79"/>
      <c r="F1218" s="73"/>
    </row>
    <row r="1219" spans="1:6" x14ac:dyDescent="0.2">
      <c r="A1219" s="79"/>
      <c r="F1219" s="73"/>
    </row>
    <row r="1220" spans="1:6" x14ac:dyDescent="0.2">
      <c r="A1220" s="79"/>
      <c r="F1220" s="73"/>
    </row>
    <row r="1221" spans="1:6" x14ac:dyDescent="0.2">
      <c r="A1221" s="79"/>
      <c r="F1221" s="73"/>
    </row>
    <row r="1222" spans="1:6" x14ac:dyDescent="0.2">
      <c r="A1222" s="79"/>
      <c r="F1222" s="73"/>
    </row>
    <row r="1223" spans="1:6" x14ac:dyDescent="0.2">
      <c r="A1223" s="79"/>
      <c r="F1223" s="73"/>
    </row>
    <row r="1224" spans="1:6" x14ac:dyDescent="0.2">
      <c r="A1224" s="79"/>
      <c r="F1224" s="73"/>
    </row>
    <row r="1225" spans="1:6" x14ac:dyDescent="0.2">
      <c r="A1225" s="79"/>
      <c r="F1225" s="73"/>
    </row>
    <row r="1226" spans="1:6" x14ac:dyDescent="0.2">
      <c r="A1226" s="79"/>
      <c r="F1226" s="73"/>
    </row>
    <row r="1227" spans="1:6" x14ac:dyDescent="0.2">
      <c r="A1227" s="79"/>
      <c r="F1227" s="73"/>
    </row>
    <row r="1228" spans="1:6" x14ac:dyDescent="0.2">
      <c r="A1228" s="79"/>
      <c r="F1228" s="73"/>
    </row>
    <row r="1229" spans="1:6" x14ac:dyDescent="0.2">
      <c r="A1229" s="79"/>
      <c r="F1229" s="73"/>
    </row>
    <row r="1230" spans="1:6" x14ac:dyDescent="0.2">
      <c r="A1230" s="79"/>
      <c r="F1230" s="73"/>
    </row>
    <row r="1231" spans="1:6" x14ac:dyDescent="0.2">
      <c r="A1231" s="79"/>
      <c r="F1231" s="73"/>
    </row>
    <row r="1232" spans="1:6" x14ac:dyDescent="0.2">
      <c r="A1232" s="79"/>
      <c r="F1232" s="73"/>
    </row>
    <row r="1233" spans="1:6" x14ac:dyDescent="0.2">
      <c r="A1233" s="79"/>
      <c r="F1233" s="73"/>
    </row>
    <row r="1234" spans="1:6" x14ac:dyDescent="0.2">
      <c r="A1234" s="79"/>
      <c r="F1234" s="73"/>
    </row>
    <row r="1235" spans="1:6" x14ac:dyDescent="0.2">
      <c r="A1235" s="79"/>
      <c r="F1235" s="73"/>
    </row>
    <row r="1236" spans="1:6" x14ac:dyDescent="0.2">
      <c r="A1236" s="79"/>
      <c r="F1236" s="73"/>
    </row>
    <row r="1237" spans="1:6" x14ac:dyDescent="0.2">
      <c r="A1237" s="79"/>
      <c r="F1237" s="73"/>
    </row>
    <row r="1238" spans="1:6" x14ac:dyDescent="0.2">
      <c r="A1238" s="79"/>
      <c r="F1238" s="73"/>
    </row>
    <row r="1239" spans="1:6" x14ac:dyDescent="0.2">
      <c r="A1239" s="79"/>
      <c r="F1239" s="73"/>
    </row>
    <row r="1240" spans="1:6" x14ac:dyDescent="0.2">
      <c r="A1240" s="79"/>
      <c r="F1240" s="73"/>
    </row>
    <row r="1241" spans="1:6" x14ac:dyDescent="0.2">
      <c r="A1241" s="79"/>
      <c r="F1241" s="73"/>
    </row>
    <row r="1242" spans="1:6" x14ac:dyDescent="0.2">
      <c r="A1242" s="79"/>
      <c r="F1242" s="73"/>
    </row>
    <row r="1243" spans="1:6" x14ac:dyDescent="0.2">
      <c r="A1243" s="79"/>
      <c r="F1243" s="73"/>
    </row>
    <row r="1244" spans="1:6" x14ac:dyDescent="0.2">
      <c r="A1244" s="79"/>
      <c r="F1244" s="73"/>
    </row>
    <row r="1245" spans="1:6" x14ac:dyDescent="0.2">
      <c r="A1245" s="79"/>
      <c r="F1245" s="73"/>
    </row>
    <row r="1246" spans="1:6" x14ac:dyDescent="0.2">
      <c r="A1246" s="79"/>
      <c r="F1246" s="73"/>
    </row>
    <row r="1247" spans="1:6" x14ac:dyDescent="0.2">
      <c r="A1247" s="79"/>
      <c r="F1247" s="73"/>
    </row>
    <row r="1248" spans="1:6" x14ac:dyDescent="0.2">
      <c r="A1248" s="79"/>
      <c r="F1248" s="73"/>
    </row>
    <row r="1249" spans="1:6" x14ac:dyDescent="0.2">
      <c r="A1249" s="79"/>
      <c r="F1249" s="73"/>
    </row>
    <row r="1250" spans="1:6" x14ac:dyDescent="0.2">
      <c r="A1250" s="79"/>
      <c r="F1250" s="73"/>
    </row>
    <row r="1251" spans="1:6" x14ac:dyDescent="0.2">
      <c r="A1251" s="79"/>
      <c r="F1251" s="73"/>
    </row>
    <row r="1252" spans="1:6" x14ac:dyDescent="0.2">
      <c r="A1252" s="79"/>
      <c r="F1252" s="73"/>
    </row>
    <row r="1253" spans="1:6" x14ac:dyDescent="0.2">
      <c r="A1253" s="79"/>
      <c r="F1253" s="73"/>
    </row>
    <row r="1254" spans="1:6" x14ac:dyDescent="0.2">
      <c r="A1254" s="79"/>
      <c r="F1254" s="73"/>
    </row>
    <row r="1255" spans="1:6" x14ac:dyDescent="0.2">
      <c r="A1255" s="79"/>
      <c r="F1255" s="73"/>
    </row>
    <row r="1256" spans="1:6" x14ac:dyDescent="0.2">
      <c r="A1256" s="79"/>
      <c r="F1256" s="73"/>
    </row>
    <row r="1257" spans="1:6" x14ac:dyDescent="0.2">
      <c r="A1257" s="79"/>
      <c r="F1257" s="73"/>
    </row>
    <row r="1258" spans="1:6" x14ac:dyDescent="0.2">
      <c r="A1258" s="79"/>
      <c r="F1258" s="73"/>
    </row>
    <row r="1259" spans="1:6" x14ac:dyDescent="0.2">
      <c r="A1259" s="79"/>
      <c r="F1259" s="73"/>
    </row>
    <row r="1260" spans="1:6" x14ac:dyDescent="0.2">
      <c r="A1260" s="79"/>
      <c r="F1260" s="73"/>
    </row>
    <row r="1261" spans="1:6" x14ac:dyDescent="0.2">
      <c r="A1261" s="79"/>
      <c r="F1261" s="73"/>
    </row>
    <row r="1262" spans="1:6" x14ac:dyDescent="0.2">
      <c r="A1262" s="79"/>
      <c r="F1262" s="73"/>
    </row>
    <row r="1263" spans="1:6" x14ac:dyDescent="0.2">
      <c r="A1263" s="79"/>
      <c r="F1263" s="73"/>
    </row>
    <row r="1264" spans="1:6" x14ac:dyDescent="0.2">
      <c r="A1264" s="79"/>
      <c r="F1264" s="73"/>
    </row>
    <row r="1265" spans="1:6" x14ac:dyDescent="0.2">
      <c r="A1265" s="79"/>
      <c r="F1265" s="73"/>
    </row>
    <row r="1266" spans="1:6" x14ac:dyDescent="0.2">
      <c r="A1266" s="79"/>
      <c r="F1266" s="73"/>
    </row>
    <row r="1267" spans="1:6" x14ac:dyDescent="0.2">
      <c r="A1267" s="79"/>
      <c r="F1267" s="73"/>
    </row>
    <row r="1268" spans="1:6" x14ac:dyDescent="0.2">
      <c r="A1268" s="79"/>
      <c r="F1268" s="73"/>
    </row>
    <row r="1269" spans="1:6" x14ac:dyDescent="0.2">
      <c r="A1269" s="79"/>
      <c r="F1269" s="73"/>
    </row>
    <row r="1270" spans="1:6" x14ac:dyDescent="0.2">
      <c r="A1270" s="79"/>
      <c r="F1270" s="73"/>
    </row>
    <row r="1271" spans="1:6" x14ac:dyDescent="0.2">
      <c r="A1271" s="79"/>
      <c r="F1271" s="73"/>
    </row>
    <row r="1272" spans="1:6" x14ac:dyDescent="0.2">
      <c r="A1272" s="79"/>
      <c r="F1272" s="73"/>
    </row>
    <row r="1273" spans="1:6" x14ac:dyDescent="0.2">
      <c r="A1273" s="79"/>
      <c r="F1273" s="73"/>
    </row>
    <row r="1274" spans="1:6" x14ac:dyDescent="0.2">
      <c r="A1274" s="79"/>
      <c r="F1274" s="73"/>
    </row>
    <row r="1275" spans="1:6" x14ac:dyDescent="0.2">
      <c r="A1275" s="79"/>
      <c r="F1275" s="73"/>
    </row>
    <row r="1276" spans="1:6" x14ac:dyDescent="0.2">
      <c r="A1276" s="79"/>
      <c r="F1276" s="73"/>
    </row>
    <row r="1277" spans="1:6" x14ac:dyDescent="0.2">
      <c r="A1277" s="79"/>
      <c r="F1277" s="73"/>
    </row>
    <row r="1278" spans="1:6" x14ac:dyDescent="0.2">
      <c r="A1278" s="79"/>
      <c r="F1278" s="73"/>
    </row>
    <row r="1279" spans="1:6" x14ac:dyDescent="0.2">
      <c r="A1279" s="79"/>
      <c r="F1279" s="73"/>
    </row>
    <row r="1280" spans="1:6" x14ac:dyDescent="0.2">
      <c r="A1280" s="79"/>
      <c r="F1280" s="73"/>
    </row>
    <row r="1281" spans="1:6" x14ac:dyDescent="0.2">
      <c r="A1281" s="79"/>
      <c r="F1281" s="73"/>
    </row>
    <row r="1282" spans="1:6" x14ac:dyDescent="0.2">
      <c r="A1282" s="79"/>
      <c r="F1282" s="73"/>
    </row>
    <row r="1283" spans="1:6" x14ac:dyDescent="0.2">
      <c r="A1283" s="79"/>
      <c r="F1283" s="73"/>
    </row>
    <row r="1284" spans="1:6" x14ac:dyDescent="0.2">
      <c r="A1284" s="79"/>
      <c r="F1284" s="73"/>
    </row>
    <row r="1285" spans="1:6" x14ac:dyDescent="0.2">
      <c r="A1285" s="79"/>
      <c r="F1285" s="73"/>
    </row>
    <row r="1286" spans="1:6" x14ac:dyDescent="0.2">
      <c r="A1286" s="79"/>
      <c r="F1286" s="73"/>
    </row>
    <row r="1287" spans="1:6" x14ac:dyDescent="0.2">
      <c r="A1287" s="79"/>
      <c r="F1287" s="73"/>
    </row>
    <row r="1288" spans="1:6" x14ac:dyDescent="0.2">
      <c r="A1288" s="79"/>
      <c r="F1288" s="73"/>
    </row>
    <row r="1289" spans="1:6" x14ac:dyDescent="0.2">
      <c r="A1289" s="79"/>
      <c r="F1289" s="73"/>
    </row>
    <row r="1290" spans="1:6" x14ac:dyDescent="0.2">
      <c r="A1290" s="79"/>
      <c r="F1290" s="73"/>
    </row>
    <row r="1291" spans="1:6" x14ac:dyDescent="0.2">
      <c r="A1291" s="79"/>
      <c r="F1291" s="73"/>
    </row>
    <row r="1292" spans="1:6" x14ac:dyDescent="0.2">
      <c r="A1292" s="79"/>
      <c r="F1292" s="73"/>
    </row>
    <row r="1293" spans="1:6" x14ac:dyDescent="0.2">
      <c r="A1293" s="79"/>
      <c r="F1293" s="73"/>
    </row>
    <row r="1294" spans="1:6" x14ac:dyDescent="0.2">
      <c r="A1294" s="79"/>
      <c r="F1294" s="73"/>
    </row>
    <row r="1295" spans="1:6" x14ac:dyDescent="0.2">
      <c r="A1295" s="79"/>
      <c r="F1295" s="73"/>
    </row>
    <row r="1296" spans="1:6" x14ac:dyDescent="0.2">
      <c r="A1296" s="79"/>
      <c r="F1296" s="73"/>
    </row>
    <row r="1297" spans="1:6" x14ac:dyDescent="0.2">
      <c r="A1297" s="79"/>
      <c r="F1297" s="73"/>
    </row>
    <row r="1298" spans="1:6" x14ac:dyDescent="0.2">
      <c r="A1298" s="79"/>
      <c r="F1298" s="73"/>
    </row>
    <row r="1299" spans="1:6" x14ac:dyDescent="0.2">
      <c r="A1299" s="79"/>
      <c r="F1299" s="73"/>
    </row>
    <row r="1300" spans="1:6" x14ac:dyDescent="0.2">
      <c r="A1300" s="79"/>
      <c r="F1300" s="73"/>
    </row>
    <row r="1301" spans="1:6" x14ac:dyDescent="0.2">
      <c r="A1301" s="79"/>
      <c r="F1301" s="73"/>
    </row>
    <row r="1302" spans="1:6" x14ac:dyDescent="0.2">
      <c r="A1302" s="79"/>
      <c r="F1302" s="73"/>
    </row>
    <row r="1303" spans="1:6" x14ac:dyDescent="0.2">
      <c r="A1303" s="79"/>
      <c r="F1303" s="73"/>
    </row>
    <row r="1304" spans="1:6" x14ac:dyDescent="0.2">
      <c r="A1304" s="79"/>
      <c r="F1304" s="73"/>
    </row>
    <row r="1305" spans="1:6" x14ac:dyDescent="0.2">
      <c r="A1305" s="79"/>
      <c r="F1305" s="73"/>
    </row>
    <row r="1306" spans="1:6" x14ac:dyDescent="0.2">
      <c r="A1306" s="79"/>
      <c r="F1306" s="73"/>
    </row>
    <row r="1307" spans="1:6" x14ac:dyDescent="0.2">
      <c r="A1307" s="79"/>
      <c r="F1307" s="73"/>
    </row>
    <row r="1308" spans="1:6" x14ac:dyDescent="0.2">
      <c r="A1308" s="79"/>
      <c r="F1308" s="73"/>
    </row>
    <row r="1309" spans="1:6" x14ac:dyDescent="0.2">
      <c r="A1309" s="79"/>
      <c r="F1309" s="73"/>
    </row>
    <row r="1310" spans="1:6" x14ac:dyDescent="0.2">
      <c r="A1310" s="79"/>
      <c r="F1310" s="73"/>
    </row>
    <row r="1311" spans="1:6" x14ac:dyDescent="0.2">
      <c r="A1311" s="79"/>
      <c r="F1311" s="73"/>
    </row>
    <row r="1312" spans="1:6" x14ac:dyDescent="0.2">
      <c r="A1312" s="79"/>
      <c r="F1312" s="73"/>
    </row>
    <row r="1313" spans="1:6" x14ac:dyDescent="0.2">
      <c r="A1313" s="79"/>
      <c r="F1313" s="73"/>
    </row>
    <row r="1314" spans="1:6" x14ac:dyDescent="0.2">
      <c r="A1314" s="79"/>
      <c r="F1314" s="73"/>
    </row>
    <row r="1315" spans="1:6" x14ac:dyDescent="0.2">
      <c r="A1315" s="79"/>
      <c r="F1315" s="73"/>
    </row>
    <row r="1316" spans="1:6" x14ac:dyDescent="0.2">
      <c r="A1316" s="79"/>
      <c r="F1316" s="73"/>
    </row>
    <row r="1317" spans="1:6" x14ac:dyDescent="0.2">
      <c r="A1317" s="79"/>
      <c r="F1317" s="73"/>
    </row>
    <row r="1318" spans="1:6" x14ac:dyDescent="0.2">
      <c r="A1318" s="79"/>
      <c r="F1318" s="73"/>
    </row>
    <row r="1319" spans="1:6" x14ac:dyDescent="0.2">
      <c r="A1319" s="79"/>
      <c r="F1319" s="73"/>
    </row>
    <row r="1320" spans="1:6" x14ac:dyDescent="0.2">
      <c r="A1320" s="79"/>
      <c r="F1320" s="73"/>
    </row>
    <row r="1321" spans="1:6" x14ac:dyDescent="0.2">
      <c r="A1321" s="79"/>
      <c r="F1321" s="73"/>
    </row>
    <row r="1322" spans="1:6" x14ac:dyDescent="0.2">
      <c r="A1322" s="79"/>
      <c r="F1322" s="73"/>
    </row>
    <row r="1323" spans="1:6" x14ac:dyDescent="0.2">
      <c r="A1323" s="79"/>
      <c r="F1323" s="73"/>
    </row>
    <row r="1324" spans="1:6" x14ac:dyDescent="0.2">
      <c r="A1324" s="79"/>
      <c r="F1324" s="73"/>
    </row>
    <row r="1325" spans="1:6" x14ac:dyDescent="0.2">
      <c r="A1325" s="79"/>
      <c r="F1325" s="73"/>
    </row>
    <row r="1326" spans="1:6" x14ac:dyDescent="0.2">
      <c r="A1326" s="79"/>
      <c r="F1326" s="73"/>
    </row>
    <row r="1327" spans="1:6" x14ac:dyDescent="0.2">
      <c r="A1327" s="79"/>
      <c r="F1327" s="73"/>
    </row>
    <row r="1328" spans="1:6" x14ac:dyDescent="0.2">
      <c r="A1328" s="79"/>
      <c r="F1328" s="73"/>
    </row>
    <row r="1329" spans="1:6" x14ac:dyDescent="0.2">
      <c r="A1329" s="79"/>
      <c r="F1329" s="73"/>
    </row>
    <row r="1330" spans="1:6" x14ac:dyDescent="0.2">
      <c r="A1330" s="79"/>
      <c r="F1330" s="73"/>
    </row>
    <row r="1331" spans="1:6" x14ac:dyDescent="0.2">
      <c r="A1331" s="79"/>
      <c r="F1331" s="73"/>
    </row>
    <row r="1332" spans="1:6" x14ac:dyDescent="0.2">
      <c r="A1332" s="79"/>
      <c r="F1332" s="73"/>
    </row>
    <row r="1333" spans="1:6" x14ac:dyDescent="0.2">
      <c r="A1333" s="79"/>
      <c r="F1333" s="73"/>
    </row>
    <row r="1334" spans="1:6" x14ac:dyDescent="0.2">
      <c r="A1334" s="79"/>
      <c r="F1334" s="73"/>
    </row>
    <row r="1335" spans="1:6" x14ac:dyDescent="0.2">
      <c r="A1335" s="79"/>
      <c r="F1335" s="73"/>
    </row>
    <row r="1336" spans="1:6" x14ac:dyDescent="0.2">
      <c r="A1336" s="79"/>
      <c r="F1336" s="73"/>
    </row>
    <row r="1337" spans="1:6" x14ac:dyDescent="0.2">
      <c r="A1337" s="79"/>
      <c r="F1337" s="73"/>
    </row>
    <row r="1338" spans="1:6" x14ac:dyDescent="0.2">
      <c r="A1338" s="79"/>
      <c r="F1338" s="73"/>
    </row>
    <row r="1339" spans="1:6" x14ac:dyDescent="0.2">
      <c r="A1339" s="79"/>
      <c r="F1339" s="73"/>
    </row>
    <row r="1340" spans="1:6" x14ac:dyDescent="0.2">
      <c r="A1340" s="79"/>
      <c r="F1340" s="73"/>
    </row>
    <row r="1341" spans="1:6" x14ac:dyDescent="0.2">
      <c r="A1341" s="79"/>
      <c r="F1341" s="73"/>
    </row>
    <row r="1342" spans="1:6" x14ac:dyDescent="0.2">
      <c r="A1342" s="79"/>
      <c r="F1342" s="73"/>
    </row>
    <row r="1343" spans="1:6" x14ac:dyDescent="0.2">
      <c r="A1343" s="79"/>
      <c r="F1343" s="73"/>
    </row>
    <row r="1344" spans="1:6" x14ac:dyDescent="0.2">
      <c r="A1344" s="79"/>
      <c r="F1344" s="73"/>
    </row>
    <row r="1345" spans="1:6" x14ac:dyDescent="0.2">
      <c r="A1345" s="79"/>
      <c r="F1345" s="73"/>
    </row>
    <row r="1346" spans="1:6" x14ac:dyDescent="0.2">
      <c r="A1346" s="79"/>
      <c r="F1346" s="73"/>
    </row>
    <row r="1347" spans="1:6" x14ac:dyDescent="0.2">
      <c r="A1347" s="79"/>
      <c r="F1347" s="73"/>
    </row>
    <row r="1348" spans="1:6" x14ac:dyDescent="0.2">
      <c r="A1348" s="79"/>
      <c r="F1348" s="73"/>
    </row>
    <row r="1349" spans="1:6" x14ac:dyDescent="0.2">
      <c r="A1349" s="79"/>
      <c r="F1349" s="73"/>
    </row>
    <row r="1350" spans="1:6" x14ac:dyDescent="0.2">
      <c r="A1350" s="79"/>
      <c r="F1350" s="73"/>
    </row>
    <row r="1351" spans="1:6" x14ac:dyDescent="0.2">
      <c r="A1351" s="79"/>
      <c r="F1351" s="73"/>
    </row>
    <row r="1352" spans="1:6" x14ac:dyDescent="0.2">
      <c r="A1352" s="79"/>
      <c r="F1352" s="73"/>
    </row>
    <row r="1353" spans="1:6" x14ac:dyDescent="0.2">
      <c r="A1353" s="79"/>
      <c r="F1353" s="73"/>
    </row>
    <row r="1354" spans="1:6" x14ac:dyDescent="0.2">
      <c r="A1354" s="79"/>
      <c r="F1354" s="73"/>
    </row>
    <row r="1355" spans="1:6" x14ac:dyDescent="0.2">
      <c r="A1355" s="79"/>
      <c r="F1355" s="73"/>
    </row>
    <row r="1356" spans="1:6" x14ac:dyDescent="0.2">
      <c r="A1356" s="79"/>
      <c r="F1356" s="73"/>
    </row>
    <row r="1357" spans="1:6" x14ac:dyDescent="0.2">
      <c r="A1357" s="79"/>
      <c r="F1357" s="73"/>
    </row>
    <row r="1358" spans="1:6" x14ac:dyDescent="0.2">
      <c r="A1358" s="79"/>
      <c r="F1358" s="73"/>
    </row>
    <row r="1359" spans="1:6" x14ac:dyDescent="0.2">
      <c r="A1359" s="79"/>
      <c r="F1359" s="73"/>
    </row>
    <row r="1360" spans="1:6" x14ac:dyDescent="0.2">
      <c r="A1360" s="79"/>
      <c r="F1360" s="73"/>
    </row>
    <row r="1361" spans="1:6" x14ac:dyDescent="0.2">
      <c r="A1361" s="79"/>
      <c r="F1361" s="73"/>
    </row>
    <row r="1362" spans="1:6" x14ac:dyDescent="0.2">
      <c r="A1362" s="79"/>
      <c r="F1362" s="73"/>
    </row>
    <row r="1363" spans="1:6" x14ac:dyDescent="0.2">
      <c r="A1363" s="79"/>
      <c r="F1363" s="73"/>
    </row>
    <row r="1364" spans="1:6" x14ac:dyDescent="0.2">
      <c r="A1364" s="79"/>
      <c r="F1364" s="73"/>
    </row>
    <row r="1365" spans="1:6" x14ac:dyDescent="0.2">
      <c r="A1365" s="79"/>
      <c r="F1365" s="73"/>
    </row>
    <row r="1366" spans="1:6" x14ac:dyDescent="0.2">
      <c r="A1366" s="79"/>
      <c r="F1366" s="73"/>
    </row>
    <row r="1367" spans="1:6" x14ac:dyDescent="0.2">
      <c r="A1367" s="79"/>
      <c r="F1367" s="73"/>
    </row>
    <row r="1368" spans="1:6" x14ac:dyDescent="0.2">
      <c r="A1368" s="79"/>
      <c r="F1368" s="73"/>
    </row>
    <row r="1369" spans="1:6" x14ac:dyDescent="0.2">
      <c r="A1369" s="79"/>
      <c r="F1369" s="73"/>
    </row>
    <row r="1370" spans="1:6" x14ac:dyDescent="0.2">
      <c r="A1370" s="79"/>
      <c r="F1370" s="73"/>
    </row>
    <row r="1371" spans="1:6" x14ac:dyDescent="0.2">
      <c r="A1371" s="79"/>
      <c r="F1371" s="73"/>
    </row>
    <row r="1372" spans="1:6" x14ac:dyDescent="0.2">
      <c r="A1372" s="79"/>
      <c r="F1372" s="73"/>
    </row>
    <row r="1373" spans="1:6" x14ac:dyDescent="0.2">
      <c r="A1373" s="79"/>
      <c r="F1373" s="73"/>
    </row>
    <row r="1374" spans="1:6" x14ac:dyDescent="0.2">
      <c r="A1374" s="79"/>
      <c r="F1374" s="73"/>
    </row>
    <row r="1375" spans="1:6" x14ac:dyDescent="0.2">
      <c r="A1375" s="79"/>
      <c r="F1375" s="73"/>
    </row>
    <row r="1376" spans="1:6" x14ac:dyDescent="0.2">
      <c r="A1376" s="79"/>
      <c r="F1376" s="73"/>
    </row>
    <row r="1377" spans="1:6" x14ac:dyDescent="0.2">
      <c r="A1377" s="79"/>
      <c r="F1377" s="73"/>
    </row>
    <row r="1378" spans="1:6" x14ac:dyDescent="0.2">
      <c r="A1378" s="79"/>
      <c r="F1378" s="73"/>
    </row>
    <row r="1379" spans="1:6" x14ac:dyDescent="0.2">
      <c r="A1379" s="79"/>
      <c r="F1379" s="73"/>
    </row>
    <row r="1380" spans="1:6" x14ac:dyDescent="0.2">
      <c r="A1380" s="79"/>
      <c r="F1380" s="73"/>
    </row>
    <row r="1381" spans="1:6" x14ac:dyDescent="0.2">
      <c r="A1381" s="79"/>
      <c r="F1381" s="73"/>
    </row>
    <row r="1382" spans="1:6" x14ac:dyDescent="0.2">
      <c r="A1382" s="79"/>
      <c r="F1382" s="73"/>
    </row>
    <row r="1383" spans="1:6" x14ac:dyDescent="0.2">
      <c r="A1383" s="79"/>
      <c r="F1383" s="73"/>
    </row>
    <row r="1384" spans="1:6" x14ac:dyDescent="0.2">
      <c r="A1384" s="79"/>
      <c r="F1384" s="73"/>
    </row>
    <row r="1385" spans="1:6" x14ac:dyDescent="0.2">
      <c r="A1385" s="79"/>
      <c r="F1385" s="73"/>
    </row>
    <row r="1386" spans="1:6" x14ac:dyDescent="0.2">
      <c r="A1386" s="79"/>
      <c r="F1386" s="73"/>
    </row>
    <row r="1387" spans="1:6" x14ac:dyDescent="0.2">
      <c r="A1387" s="79"/>
      <c r="F1387" s="73"/>
    </row>
    <row r="1388" spans="1:6" x14ac:dyDescent="0.2">
      <c r="A1388" s="79"/>
      <c r="F1388" s="73"/>
    </row>
    <row r="1389" spans="1:6" x14ac:dyDescent="0.2">
      <c r="A1389" s="79"/>
      <c r="F1389" s="73"/>
    </row>
    <row r="1390" spans="1:6" x14ac:dyDescent="0.2">
      <c r="A1390" s="79"/>
      <c r="F1390" s="73"/>
    </row>
    <row r="1391" spans="1:6" x14ac:dyDescent="0.2">
      <c r="A1391" s="79"/>
      <c r="F1391" s="73"/>
    </row>
    <row r="1392" spans="1:6" x14ac:dyDescent="0.2">
      <c r="A1392" s="79"/>
      <c r="F1392" s="73"/>
    </row>
    <row r="1393" spans="1:6" x14ac:dyDescent="0.2">
      <c r="A1393" s="79"/>
      <c r="F1393" s="73"/>
    </row>
    <row r="1394" spans="1:6" x14ac:dyDescent="0.2">
      <c r="A1394" s="79"/>
      <c r="F1394" s="73"/>
    </row>
    <row r="1395" spans="1:6" x14ac:dyDescent="0.2">
      <c r="A1395" s="79"/>
      <c r="F1395" s="73"/>
    </row>
    <row r="1396" spans="1:6" x14ac:dyDescent="0.2">
      <c r="A1396" s="79"/>
      <c r="F1396" s="73"/>
    </row>
    <row r="1397" spans="1:6" x14ac:dyDescent="0.2">
      <c r="A1397" s="79"/>
      <c r="F1397" s="73"/>
    </row>
    <row r="1398" spans="1:6" x14ac:dyDescent="0.2">
      <c r="A1398" s="79"/>
      <c r="F1398" s="73"/>
    </row>
    <row r="1399" spans="1:6" x14ac:dyDescent="0.2">
      <c r="A1399" s="79"/>
      <c r="F1399" s="73"/>
    </row>
    <row r="1400" spans="1:6" x14ac:dyDescent="0.2">
      <c r="A1400" s="79"/>
      <c r="F1400" s="73"/>
    </row>
    <row r="1401" spans="1:6" x14ac:dyDescent="0.2">
      <c r="A1401" s="79"/>
      <c r="F1401" s="73"/>
    </row>
    <row r="1402" spans="1:6" x14ac:dyDescent="0.2">
      <c r="A1402" s="79"/>
      <c r="F1402" s="73"/>
    </row>
    <row r="1403" spans="1:6" x14ac:dyDescent="0.2">
      <c r="A1403" s="79"/>
      <c r="F1403" s="73"/>
    </row>
    <row r="1404" spans="1:6" x14ac:dyDescent="0.2">
      <c r="A1404" s="79"/>
      <c r="F1404" s="73"/>
    </row>
    <row r="1405" spans="1:6" x14ac:dyDescent="0.2">
      <c r="A1405" s="79"/>
      <c r="F1405" s="73"/>
    </row>
    <row r="1406" spans="1:6" x14ac:dyDescent="0.2">
      <c r="A1406" s="79"/>
      <c r="F1406" s="73"/>
    </row>
    <row r="1407" spans="1:6" x14ac:dyDescent="0.2">
      <c r="A1407" s="79"/>
      <c r="F1407" s="73"/>
    </row>
    <row r="1408" spans="1:6" x14ac:dyDescent="0.2">
      <c r="A1408" s="79"/>
      <c r="F1408" s="73"/>
    </row>
    <row r="1409" spans="1:6" x14ac:dyDescent="0.2">
      <c r="A1409" s="79"/>
      <c r="F1409" s="73"/>
    </row>
    <row r="1410" spans="1:6" x14ac:dyDescent="0.2">
      <c r="A1410" s="79"/>
      <c r="F1410" s="73"/>
    </row>
    <row r="1411" spans="1:6" x14ac:dyDescent="0.2">
      <c r="A1411" s="79"/>
      <c r="F1411" s="73"/>
    </row>
    <row r="1412" spans="1:6" x14ac:dyDescent="0.2">
      <c r="A1412" s="79"/>
      <c r="F1412" s="73"/>
    </row>
    <row r="1413" spans="1:6" x14ac:dyDescent="0.2">
      <c r="A1413" s="79"/>
      <c r="F1413" s="73"/>
    </row>
    <row r="1414" spans="1:6" x14ac:dyDescent="0.2">
      <c r="A1414" s="79"/>
      <c r="F1414" s="73"/>
    </row>
    <row r="1415" spans="1:6" x14ac:dyDescent="0.2">
      <c r="A1415" s="79"/>
      <c r="F1415" s="73"/>
    </row>
    <row r="1416" spans="1:6" x14ac:dyDescent="0.2">
      <c r="A1416" s="79"/>
      <c r="F1416" s="73"/>
    </row>
    <row r="1417" spans="1:6" x14ac:dyDescent="0.2">
      <c r="A1417" s="79"/>
      <c r="F1417" s="73"/>
    </row>
    <row r="1418" spans="1:6" x14ac:dyDescent="0.2">
      <c r="A1418" s="79"/>
      <c r="F1418" s="73"/>
    </row>
    <row r="1419" spans="1:6" x14ac:dyDescent="0.2">
      <c r="A1419" s="79"/>
      <c r="F1419" s="73"/>
    </row>
    <row r="1420" spans="1:6" x14ac:dyDescent="0.2">
      <c r="A1420" s="79"/>
      <c r="F1420" s="73"/>
    </row>
    <row r="1421" spans="1:6" x14ac:dyDescent="0.2">
      <c r="A1421" s="79"/>
      <c r="F1421" s="73"/>
    </row>
    <row r="1422" spans="1:6" x14ac:dyDescent="0.2">
      <c r="A1422" s="79"/>
      <c r="F1422" s="73"/>
    </row>
    <row r="1423" spans="1:6" x14ac:dyDescent="0.2">
      <c r="A1423" s="79"/>
      <c r="F1423" s="73"/>
    </row>
    <row r="1424" spans="1:6" x14ac:dyDescent="0.2">
      <c r="A1424" s="79"/>
      <c r="F1424" s="73"/>
    </row>
    <row r="1425" spans="1:6" x14ac:dyDescent="0.2">
      <c r="A1425" s="79"/>
      <c r="F1425" s="73"/>
    </row>
    <row r="1426" spans="1:6" x14ac:dyDescent="0.2">
      <c r="A1426" s="79"/>
      <c r="F1426" s="73"/>
    </row>
    <row r="1427" spans="1:6" x14ac:dyDescent="0.2">
      <c r="A1427" s="79"/>
      <c r="F1427" s="73"/>
    </row>
    <row r="1428" spans="1:6" x14ac:dyDescent="0.2">
      <c r="A1428" s="79"/>
      <c r="F1428" s="73"/>
    </row>
    <row r="1429" spans="1:6" x14ac:dyDescent="0.2">
      <c r="A1429" s="79"/>
      <c r="F1429" s="73"/>
    </row>
    <row r="1430" spans="1:6" x14ac:dyDescent="0.2">
      <c r="A1430" s="79"/>
      <c r="F1430" s="73"/>
    </row>
    <row r="1431" spans="1:6" x14ac:dyDescent="0.2">
      <c r="A1431" s="79"/>
      <c r="F1431" s="73"/>
    </row>
    <row r="1432" spans="1:6" x14ac:dyDescent="0.2">
      <c r="A1432" s="79"/>
      <c r="F1432" s="73"/>
    </row>
    <row r="1433" spans="1:6" x14ac:dyDescent="0.2">
      <c r="A1433" s="79"/>
      <c r="F1433" s="73"/>
    </row>
    <row r="1434" spans="1:6" x14ac:dyDescent="0.2">
      <c r="A1434" s="79"/>
      <c r="F1434" s="73"/>
    </row>
    <row r="1435" spans="1:6" x14ac:dyDescent="0.2">
      <c r="A1435" s="79"/>
      <c r="F1435" s="73"/>
    </row>
    <row r="1436" spans="1:6" x14ac:dyDescent="0.2">
      <c r="A1436" s="79"/>
      <c r="F1436" s="73"/>
    </row>
    <row r="1437" spans="1:6" x14ac:dyDescent="0.2">
      <c r="A1437" s="79"/>
      <c r="F1437" s="73"/>
    </row>
    <row r="1438" spans="1:6" x14ac:dyDescent="0.2">
      <c r="A1438" s="79"/>
      <c r="F1438" s="73"/>
    </row>
    <row r="1439" spans="1:6" x14ac:dyDescent="0.2">
      <c r="A1439" s="79"/>
      <c r="F1439" s="73"/>
    </row>
    <row r="1440" spans="1:6" x14ac:dyDescent="0.2">
      <c r="A1440" s="79"/>
      <c r="F1440" s="73"/>
    </row>
    <row r="1441" spans="1:6" x14ac:dyDescent="0.2">
      <c r="A1441" s="79"/>
      <c r="F1441" s="73"/>
    </row>
    <row r="1442" spans="1:6" x14ac:dyDescent="0.2">
      <c r="A1442" s="79"/>
      <c r="F1442" s="73"/>
    </row>
    <row r="1443" spans="1:6" x14ac:dyDescent="0.2">
      <c r="A1443" s="79"/>
      <c r="F1443" s="73"/>
    </row>
    <row r="1444" spans="1:6" x14ac:dyDescent="0.2">
      <c r="A1444" s="79"/>
      <c r="F1444" s="73"/>
    </row>
    <row r="1445" spans="1:6" x14ac:dyDescent="0.2">
      <c r="A1445" s="79"/>
      <c r="F1445" s="73"/>
    </row>
    <row r="1446" spans="1:6" x14ac:dyDescent="0.2">
      <c r="A1446" s="79"/>
      <c r="F1446" s="73"/>
    </row>
    <row r="1447" spans="1:6" x14ac:dyDescent="0.2">
      <c r="A1447" s="79"/>
      <c r="F1447" s="73"/>
    </row>
    <row r="1448" spans="1:6" x14ac:dyDescent="0.2">
      <c r="A1448" s="79"/>
      <c r="F1448" s="73"/>
    </row>
    <row r="1449" spans="1:6" x14ac:dyDescent="0.2">
      <c r="A1449" s="79"/>
      <c r="F1449" s="73"/>
    </row>
    <row r="1450" spans="1:6" x14ac:dyDescent="0.2">
      <c r="A1450" s="79"/>
      <c r="F1450" s="73"/>
    </row>
    <row r="1451" spans="1:6" x14ac:dyDescent="0.2">
      <c r="A1451" s="79"/>
      <c r="F1451" s="73"/>
    </row>
    <row r="1452" spans="1:6" x14ac:dyDescent="0.2">
      <c r="A1452" s="79"/>
      <c r="F1452" s="73"/>
    </row>
    <row r="1453" spans="1:6" x14ac:dyDescent="0.2">
      <c r="A1453" s="79"/>
      <c r="F1453" s="73"/>
    </row>
    <row r="1454" spans="1:6" x14ac:dyDescent="0.2">
      <c r="A1454" s="79"/>
      <c r="F1454" s="73"/>
    </row>
    <row r="1455" spans="1:6" x14ac:dyDescent="0.2">
      <c r="A1455" s="79"/>
      <c r="F1455" s="73"/>
    </row>
    <row r="1456" spans="1:6" x14ac:dyDescent="0.2">
      <c r="A1456" s="79"/>
      <c r="F1456" s="73"/>
    </row>
    <row r="1457" spans="1:6" x14ac:dyDescent="0.2">
      <c r="A1457" s="79"/>
      <c r="F1457" s="73"/>
    </row>
    <row r="1458" spans="1:6" x14ac:dyDescent="0.2">
      <c r="A1458" s="79"/>
      <c r="F1458" s="73"/>
    </row>
    <row r="1459" spans="1:6" x14ac:dyDescent="0.2">
      <c r="A1459" s="79"/>
      <c r="F1459" s="73"/>
    </row>
    <row r="1460" spans="1:6" x14ac:dyDescent="0.2">
      <c r="A1460" s="79"/>
      <c r="F1460" s="73"/>
    </row>
    <row r="1461" spans="1:6" x14ac:dyDescent="0.2">
      <c r="A1461" s="79"/>
      <c r="F1461" s="73"/>
    </row>
    <row r="1462" spans="1:6" x14ac:dyDescent="0.2">
      <c r="A1462" s="79"/>
      <c r="F1462" s="73"/>
    </row>
    <row r="1463" spans="1:6" x14ac:dyDescent="0.2">
      <c r="A1463" s="79"/>
      <c r="F1463" s="73"/>
    </row>
    <row r="1464" spans="1:6" x14ac:dyDescent="0.2">
      <c r="A1464" s="79"/>
      <c r="F1464" s="73"/>
    </row>
    <row r="1465" spans="1:6" x14ac:dyDescent="0.2">
      <c r="A1465" s="79"/>
      <c r="F1465" s="73"/>
    </row>
    <row r="1466" spans="1:6" x14ac:dyDescent="0.2">
      <c r="A1466" s="77"/>
      <c r="F1466" s="73"/>
    </row>
    <row r="1467" spans="1:6" x14ac:dyDescent="0.2">
      <c r="A1467" s="77"/>
      <c r="F1467" s="73"/>
    </row>
    <row r="1468" spans="1:6" x14ac:dyDescent="0.2">
      <c r="A1468" s="77"/>
      <c r="F1468" s="73"/>
    </row>
    <row r="1469" spans="1:6" x14ac:dyDescent="0.2">
      <c r="A1469" s="77"/>
      <c r="F1469" s="73"/>
    </row>
    <row r="1470" spans="1:6" x14ac:dyDescent="0.2">
      <c r="A1470" s="77"/>
      <c r="F1470" s="73"/>
    </row>
    <row r="1471" spans="1:6" x14ac:dyDescent="0.2">
      <c r="A1471" s="77"/>
      <c r="F1471" s="73"/>
    </row>
    <row r="1472" spans="1:6" x14ac:dyDescent="0.2">
      <c r="A1472" s="77"/>
      <c r="F1472" s="73"/>
    </row>
    <row r="1473" spans="1:6" x14ac:dyDescent="0.2">
      <c r="A1473" s="77"/>
      <c r="F1473" s="73"/>
    </row>
    <row r="1474" spans="1:6" x14ac:dyDescent="0.2">
      <c r="A1474" s="77"/>
      <c r="F1474" s="73"/>
    </row>
    <row r="1475" spans="1:6" x14ac:dyDescent="0.2">
      <c r="A1475" s="77"/>
      <c r="F1475" s="73"/>
    </row>
    <row r="1476" spans="1:6" x14ac:dyDescent="0.2">
      <c r="A1476" s="77"/>
      <c r="F1476" s="73"/>
    </row>
    <row r="1477" spans="1:6" x14ac:dyDescent="0.2">
      <c r="A1477" s="77"/>
      <c r="F1477" s="73"/>
    </row>
    <row r="1478" spans="1:6" x14ac:dyDescent="0.2">
      <c r="A1478" s="77"/>
      <c r="F1478" s="73"/>
    </row>
    <row r="1479" spans="1:6" x14ac:dyDescent="0.2">
      <c r="A1479" s="77"/>
      <c r="F1479" s="73"/>
    </row>
    <row r="1480" spans="1:6" x14ac:dyDescent="0.2">
      <c r="A1480" s="77"/>
      <c r="F1480" s="73"/>
    </row>
    <row r="1481" spans="1:6" x14ac:dyDescent="0.2">
      <c r="A1481" s="77"/>
      <c r="F1481" s="73"/>
    </row>
    <row r="1482" spans="1:6" x14ac:dyDescent="0.2">
      <c r="A1482" s="77"/>
      <c r="F1482" s="73"/>
    </row>
    <row r="1483" spans="1:6" x14ac:dyDescent="0.2">
      <c r="A1483" s="77"/>
      <c r="F1483" s="73"/>
    </row>
    <row r="1484" spans="1:6" x14ac:dyDescent="0.2">
      <c r="A1484" s="77"/>
      <c r="F1484" s="73"/>
    </row>
    <row r="1485" spans="1:6" x14ac:dyDescent="0.2">
      <c r="A1485" s="77"/>
      <c r="F1485" s="73"/>
    </row>
    <row r="1486" spans="1:6" x14ac:dyDescent="0.2">
      <c r="A1486" s="77"/>
      <c r="F1486" s="73"/>
    </row>
    <row r="1487" spans="1:6" x14ac:dyDescent="0.2">
      <c r="A1487" s="77"/>
      <c r="F1487" s="73"/>
    </row>
    <row r="1488" spans="1:6" x14ac:dyDescent="0.2">
      <c r="A1488" s="77"/>
      <c r="F1488" s="73"/>
    </row>
    <row r="1489" spans="1:6" x14ac:dyDescent="0.2">
      <c r="A1489" s="77"/>
      <c r="F1489" s="73"/>
    </row>
    <row r="1490" spans="1:6" x14ac:dyDescent="0.2">
      <c r="A1490" s="77"/>
      <c r="F1490" s="73"/>
    </row>
    <row r="1491" spans="1:6" x14ac:dyDescent="0.2">
      <c r="A1491" s="77"/>
      <c r="F1491" s="73"/>
    </row>
    <row r="1492" spans="1:6" x14ac:dyDescent="0.2">
      <c r="A1492" s="77"/>
      <c r="F1492" s="73"/>
    </row>
    <row r="1493" spans="1:6" x14ac:dyDescent="0.2">
      <c r="A1493" s="77"/>
      <c r="F1493" s="73"/>
    </row>
    <row r="1494" spans="1:6" x14ac:dyDescent="0.2">
      <c r="A1494" s="77"/>
      <c r="F1494" s="73"/>
    </row>
    <row r="1495" spans="1:6" x14ac:dyDescent="0.2">
      <c r="A1495" s="77"/>
      <c r="F1495" s="73"/>
    </row>
    <row r="1496" spans="1:6" x14ac:dyDescent="0.2">
      <c r="A1496" s="77"/>
      <c r="F1496" s="73"/>
    </row>
    <row r="1497" spans="1:6" x14ac:dyDescent="0.2">
      <c r="A1497" s="79"/>
      <c r="F1497" s="73"/>
    </row>
    <row r="1498" spans="1:6" x14ac:dyDescent="0.2">
      <c r="A1498" s="79"/>
      <c r="F1498" s="73"/>
    </row>
    <row r="1499" spans="1:6" x14ac:dyDescent="0.2">
      <c r="A1499" s="79"/>
      <c r="F1499" s="73"/>
    </row>
    <row r="1500" spans="1:6" x14ac:dyDescent="0.2">
      <c r="A1500" s="79"/>
      <c r="F1500" s="73"/>
    </row>
    <row r="1501" spans="1:6" x14ac:dyDescent="0.2">
      <c r="A1501" s="79"/>
      <c r="F1501" s="73"/>
    </row>
    <row r="1502" spans="1:6" x14ac:dyDescent="0.2">
      <c r="A1502" s="79"/>
      <c r="F1502" s="73"/>
    </row>
    <row r="1503" spans="1:6" x14ac:dyDescent="0.2">
      <c r="A1503" s="79"/>
      <c r="F1503" s="73"/>
    </row>
    <row r="1504" spans="1:6" x14ac:dyDescent="0.2">
      <c r="A1504" s="79"/>
      <c r="F1504" s="73"/>
    </row>
    <row r="1505" spans="1:6" x14ac:dyDescent="0.2">
      <c r="A1505" s="79"/>
      <c r="F1505" s="73"/>
    </row>
    <row r="1506" spans="1:6" x14ac:dyDescent="0.2">
      <c r="A1506" s="79"/>
      <c r="F1506" s="73"/>
    </row>
    <row r="1507" spans="1:6" x14ac:dyDescent="0.2">
      <c r="A1507" s="79"/>
      <c r="F1507" s="73"/>
    </row>
    <row r="1508" spans="1:6" x14ac:dyDescent="0.2">
      <c r="A1508" s="79"/>
      <c r="F1508" s="73"/>
    </row>
    <row r="1509" spans="1:6" x14ac:dyDescent="0.2">
      <c r="A1509" s="79"/>
      <c r="F1509" s="73"/>
    </row>
    <row r="1510" spans="1:6" x14ac:dyDescent="0.2">
      <c r="A1510" s="79"/>
      <c r="F1510" s="73"/>
    </row>
    <row r="1511" spans="1:6" x14ac:dyDescent="0.2">
      <c r="A1511" s="79"/>
      <c r="F1511" s="73"/>
    </row>
    <row r="1512" spans="1:6" x14ac:dyDescent="0.2">
      <c r="A1512" s="79"/>
      <c r="F1512" s="73"/>
    </row>
    <row r="1513" spans="1:6" x14ac:dyDescent="0.2">
      <c r="A1513" s="79"/>
      <c r="F1513" s="73"/>
    </row>
    <row r="1514" spans="1:6" x14ac:dyDescent="0.2">
      <c r="A1514" s="79"/>
      <c r="F1514" s="73"/>
    </row>
    <row r="1515" spans="1:6" x14ac:dyDescent="0.2">
      <c r="A1515" s="79"/>
      <c r="F1515" s="73"/>
    </row>
    <row r="1516" spans="1:6" x14ac:dyDescent="0.2">
      <c r="A1516" s="79"/>
      <c r="F1516" s="73"/>
    </row>
    <row r="1517" spans="1:6" x14ac:dyDescent="0.2">
      <c r="A1517" s="79"/>
      <c r="F1517" s="73"/>
    </row>
    <row r="1518" spans="1:6" x14ac:dyDescent="0.2">
      <c r="A1518" s="79"/>
      <c r="F1518" s="73"/>
    </row>
    <row r="1519" spans="1:6" x14ac:dyDescent="0.2">
      <c r="A1519" s="79"/>
      <c r="F1519" s="73"/>
    </row>
    <row r="1520" spans="1:6" x14ac:dyDescent="0.2">
      <c r="A1520" s="79"/>
      <c r="F1520" s="73"/>
    </row>
    <row r="1521" spans="1:6" x14ac:dyDescent="0.2">
      <c r="A1521" s="79"/>
      <c r="F1521" s="73"/>
    </row>
    <row r="1522" spans="1:6" x14ac:dyDescent="0.2">
      <c r="A1522" s="79"/>
      <c r="F1522" s="73"/>
    </row>
    <row r="1523" spans="1:6" x14ac:dyDescent="0.2">
      <c r="A1523" s="79"/>
      <c r="F1523" s="73"/>
    </row>
    <row r="1524" spans="1:6" x14ac:dyDescent="0.2">
      <c r="A1524" s="79"/>
      <c r="F1524" s="73"/>
    </row>
    <row r="1525" spans="1:6" x14ac:dyDescent="0.2">
      <c r="A1525" s="79"/>
      <c r="F1525" s="73"/>
    </row>
    <row r="1526" spans="1:6" x14ac:dyDescent="0.2">
      <c r="A1526" s="79"/>
      <c r="F1526" s="73"/>
    </row>
    <row r="1527" spans="1:6" x14ac:dyDescent="0.2">
      <c r="A1527" s="79"/>
      <c r="F1527" s="73"/>
    </row>
    <row r="1528" spans="1:6" x14ac:dyDescent="0.2">
      <c r="A1528" s="79"/>
      <c r="F1528" s="73"/>
    </row>
    <row r="1529" spans="1:6" x14ac:dyDescent="0.2">
      <c r="A1529" s="79"/>
      <c r="F1529" s="73"/>
    </row>
    <row r="1530" spans="1:6" x14ac:dyDescent="0.2">
      <c r="A1530" s="79"/>
      <c r="F1530" s="73"/>
    </row>
    <row r="1531" spans="1:6" x14ac:dyDescent="0.2">
      <c r="A1531" s="79"/>
      <c r="F1531" s="73"/>
    </row>
    <row r="1532" spans="1:6" x14ac:dyDescent="0.2">
      <c r="A1532" s="79"/>
      <c r="F1532" s="73"/>
    </row>
    <row r="1533" spans="1:6" x14ac:dyDescent="0.2">
      <c r="A1533" s="79"/>
      <c r="F1533" s="73"/>
    </row>
    <row r="1534" spans="1:6" x14ac:dyDescent="0.2">
      <c r="A1534" s="79"/>
      <c r="F1534" s="73"/>
    </row>
    <row r="1535" spans="1:6" x14ac:dyDescent="0.2">
      <c r="A1535" s="79"/>
      <c r="F1535" s="73"/>
    </row>
    <row r="1536" spans="1:6" x14ac:dyDescent="0.2">
      <c r="A1536" s="79"/>
      <c r="F1536" s="73"/>
    </row>
    <row r="1537" spans="1:6" x14ac:dyDescent="0.2">
      <c r="A1537" s="79"/>
      <c r="F1537" s="73"/>
    </row>
    <row r="1538" spans="1:6" x14ac:dyDescent="0.2">
      <c r="A1538" s="79"/>
      <c r="F1538" s="73"/>
    </row>
    <row r="1539" spans="1:6" x14ac:dyDescent="0.2">
      <c r="A1539" s="79"/>
      <c r="F1539" s="73"/>
    </row>
    <row r="1540" spans="1:6" x14ac:dyDescent="0.2">
      <c r="A1540" s="79"/>
      <c r="F1540" s="73"/>
    </row>
    <row r="1541" spans="1:6" x14ac:dyDescent="0.2">
      <c r="A1541" s="79"/>
      <c r="F1541" s="73"/>
    </row>
    <row r="1542" spans="1:6" x14ac:dyDescent="0.2">
      <c r="A1542" s="79"/>
      <c r="F1542" s="73"/>
    </row>
    <row r="1543" spans="1:6" x14ac:dyDescent="0.2">
      <c r="A1543" s="79"/>
      <c r="F1543" s="73"/>
    </row>
    <row r="1544" spans="1:6" x14ac:dyDescent="0.2">
      <c r="A1544" s="79"/>
      <c r="F1544" s="73"/>
    </row>
    <row r="1545" spans="1:6" x14ac:dyDescent="0.2">
      <c r="A1545" s="79"/>
      <c r="F1545" s="73"/>
    </row>
    <row r="1546" spans="1:6" x14ac:dyDescent="0.2">
      <c r="A1546" s="79"/>
      <c r="F1546" s="73"/>
    </row>
    <row r="1547" spans="1:6" x14ac:dyDescent="0.2">
      <c r="A1547" s="79"/>
      <c r="F1547" s="73"/>
    </row>
    <row r="1548" spans="1:6" x14ac:dyDescent="0.2">
      <c r="A1548" s="79"/>
      <c r="F1548" s="73"/>
    </row>
    <row r="1549" spans="1:6" x14ac:dyDescent="0.2">
      <c r="A1549" s="79"/>
      <c r="F1549" s="73"/>
    </row>
    <row r="1550" spans="1:6" x14ac:dyDescent="0.2">
      <c r="A1550" s="79"/>
      <c r="F1550" s="73"/>
    </row>
    <row r="1551" spans="1:6" x14ac:dyDescent="0.2">
      <c r="A1551" s="79"/>
      <c r="F1551" s="73"/>
    </row>
    <row r="1552" spans="1:6" x14ac:dyDescent="0.2">
      <c r="A1552" s="79"/>
      <c r="F1552" s="73"/>
    </row>
    <row r="1553" spans="1:6" x14ac:dyDescent="0.2">
      <c r="A1553" s="79"/>
      <c r="F1553" s="73"/>
    </row>
    <row r="1554" spans="1:6" x14ac:dyDescent="0.2">
      <c r="A1554" s="79"/>
      <c r="F1554" s="73"/>
    </row>
    <row r="1555" spans="1:6" x14ac:dyDescent="0.2">
      <c r="A1555" s="79"/>
      <c r="F1555" s="73"/>
    </row>
    <row r="1556" spans="1:6" x14ac:dyDescent="0.2">
      <c r="A1556" s="79"/>
      <c r="F1556" s="73"/>
    </row>
    <row r="1557" spans="1:6" x14ac:dyDescent="0.2">
      <c r="A1557" s="79"/>
      <c r="F1557" s="73"/>
    </row>
    <row r="1558" spans="1:6" x14ac:dyDescent="0.2">
      <c r="A1558" s="79"/>
      <c r="F1558" s="73"/>
    </row>
    <row r="1559" spans="1:6" x14ac:dyDescent="0.2">
      <c r="A1559" s="79"/>
      <c r="F1559" s="73"/>
    </row>
    <row r="1560" spans="1:6" x14ac:dyDescent="0.2">
      <c r="A1560" s="79"/>
      <c r="F1560" s="73"/>
    </row>
    <row r="1561" spans="1:6" x14ac:dyDescent="0.2">
      <c r="A1561" s="79"/>
      <c r="F1561" s="73"/>
    </row>
    <row r="1562" spans="1:6" x14ac:dyDescent="0.2">
      <c r="A1562" s="79"/>
      <c r="F1562" s="73"/>
    </row>
    <row r="1563" spans="1:6" x14ac:dyDescent="0.2">
      <c r="A1563" s="79"/>
      <c r="F1563" s="73"/>
    </row>
    <row r="1564" spans="1:6" x14ac:dyDescent="0.2">
      <c r="A1564" s="79"/>
      <c r="F1564" s="73"/>
    </row>
    <row r="1565" spans="1:6" x14ac:dyDescent="0.2">
      <c r="A1565" s="79"/>
      <c r="F1565" s="73"/>
    </row>
    <row r="1566" spans="1:6" x14ac:dyDescent="0.2">
      <c r="A1566" s="79"/>
      <c r="F1566" s="73"/>
    </row>
    <row r="1567" spans="1:6" x14ac:dyDescent="0.2">
      <c r="A1567" s="79"/>
      <c r="F1567" s="73"/>
    </row>
    <row r="1568" spans="1:6" x14ac:dyDescent="0.2">
      <c r="A1568" s="79"/>
      <c r="F1568" s="73"/>
    </row>
    <row r="1569" spans="1:6" x14ac:dyDescent="0.2">
      <c r="A1569" s="79"/>
      <c r="F1569" s="73"/>
    </row>
    <row r="1570" spans="1:6" x14ac:dyDescent="0.2">
      <c r="A1570" s="79"/>
      <c r="F1570" s="73"/>
    </row>
    <row r="1571" spans="1:6" x14ac:dyDescent="0.2">
      <c r="A1571" s="79"/>
      <c r="F1571" s="73"/>
    </row>
    <row r="1572" spans="1:6" x14ac:dyDescent="0.2">
      <c r="A1572" s="79"/>
      <c r="F1572" s="73"/>
    </row>
    <row r="1573" spans="1:6" x14ac:dyDescent="0.2">
      <c r="A1573" s="79"/>
      <c r="F1573" s="73"/>
    </row>
    <row r="1574" spans="1:6" x14ac:dyDescent="0.2">
      <c r="A1574" s="79"/>
      <c r="F1574" s="73"/>
    </row>
    <row r="1575" spans="1:6" x14ac:dyDescent="0.2">
      <c r="A1575" s="79"/>
      <c r="F1575" s="73"/>
    </row>
    <row r="1576" spans="1:6" x14ac:dyDescent="0.2">
      <c r="A1576" s="79"/>
      <c r="F1576" s="73"/>
    </row>
    <row r="1577" spans="1:6" x14ac:dyDescent="0.2">
      <c r="A1577" s="79"/>
      <c r="F1577" s="73"/>
    </row>
    <row r="1578" spans="1:6" x14ac:dyDescent="0.2">
      <c r="A1578" s="79"/>
      <c r="F1578" s="73"/>
    </row>
    <row r="1579" spans="1:6" x14ac:dyDescent="0.2">
      <c r="A1579" s="79"/>
      <c r="F1579" s="73"/>
    </row>
    <row r="1580" spans="1:6" x14ac:dyDescent="0.2">
      <c r="A1580" s="79"/>
      <c r="F1580" s="73"/>
    </row>
    <row r="1581" spans="1:6" x14ac:dyDescent="0.2">
      <c r="A1581" s="79"/>
      <c r="F1581" s="73"/>
    </row>
    <row r="1582" spans="1:6" x14ac:dyDescent="0.2">
      <c r="A1582" s="79"/>
      <c r="F1582" s="73"/>
    </row>
    <row r="1583" spans="1:6" x14ac:dyDescent="0.2">
      <c r="A1583" s="79"/>
      <c r="F1583" s="73"/>
    </row>
    <row r="1584" spans="1:6" x14ac:dyDescent="0.2">
      <c r="A1584" s="79"/>
      <c r="F1584" s="73"/>
    </row>
    <row r="1585" spans="1:6" x14ac:dyDescent="0.2">
      <c r="A1585" s="79"/>
      <c r="F1585" s="73"/>
    </row>
    <row r="1586" spans="1:6" x14ac:dyDescent="0.2">
      <c r="A1586" s="79"/>
      <c r="F1586" s="73"/>
    </row>
    <row r="1587" spans="1:6" x14ac:dyDescent="0.2">
      <c r="A1587" s="79"/>
      <c r="F1587" s="73"/>
    </row>
    <row r="1588" spans="1:6" x14ac:dyDescent="0.2">
      <c r="A1588" s="79"/>
      <c r="F1588" s="73"/>
    </row>
    <row r="1589" spans="1:6" x14ac:dyDescent="0.2">
      <c r="A1589" s="79"/>
      <c r="F1589" s="73"/>
    </row>
    <row r="1590" spans="1:6" x14ac:dyDescent="0.2">
      <c r="A1590" s="79"/>
      <c r="F1590" s="73"/>
    </row>
    <row r="1591" spans="1:6" x14ac:dyDescent="0.2">
      <c r="A1591" s="79"/>
      <c r="F1591" s="73"/>
    </row>
    <row r="1592" spans="1:6" x14ac:dyDescent="0.2">
      <c r="A1592" s="79"/>
      <c r="F1592" s="73"/>
    </row>
    <row r="1593" spans="1:6" x14ac:dyDescent="0.2">
      <c r="A1593" s="79"/>
      <c r="F1593" s="73"/>
    </row>
    <row r="1594" spans="1:6" x14ac:dyDescent="0.2">
      <c r="A1594" s="79"/>
      <c r="F1594" s="73"/>
    </row>
    <row r="1595" spans="1:6" x14ac:dyDescent="0.2">
      <c r="A1595" s="79"/>
      <c r="F1595" s="73"/>
    </row>
    <row r="1596" spans="1:6" x14ac:dyDescent="0.2">
      <c r="A1596" s="79"/>
      <c r="F1596" s="73"/>
    </row>
    <row r="1597" spans="1:6" x14ac:dyDescent="0.2">
      <c r="A1597" s="79"/>
      <c r="F1597" s="73"/>
    </row>
    <row r="1598" spans="1:6" x14ac:dyDescent="0.2">
      <c r="A1598" s="79"/>
      <c r="F1598" s="73"/>
    </row>
    <row r="1599" spans="1:6" x14ac:dyDescent="0.2">
      <c r="A1599" s="79"/>
      <c r="F1599" s="73"/>
    </row>
    <row r="1600" spans="1:6" x14ac:dyDescent="0.2">
      <c r="A1600" s="79"/>
      <c r="F1600" s="73"/>
    </row>
    <row r="1601" spans="1:6" x14ac:dyDescent="0.2">
      <c r="A1601" s="79"/>
      <c r="F1601" s="73"/>
    </row>
    <row r="1602" spans="1:6" x14ac:dyDescent="0.2">
      <c r="A1602" s="79"/>
      <c r="F1602" s="73"/>
    </row>
    <row r="1603" spans="1:6" x14ac:dyDescent="0.2">
      <c r="A1603" s="79"/>
      <c r="F1603" s="73"/>
    </row>
    <row r="1604" spans="1:6" x14ac:dyDescent="0.2">
      <c r="A1604" s="79"/>
      <c r="F1604" s="73"/>
    </row>
    <row r="1605" spans="1:6" x14ac:dyDescent="0.2">
      <c r="A1605" s="79"/>
      <c r="F1605" s="73"/>
    </row>
    <row r="1606" spans="1:6" x14ac:dyDescent="0.2">
      <c r="A1606" s="79"/>
      <c r="F1606" s="73"/>
    </row>
    <row r="1607" spans="1:6" x14ac:dyDescent="0.2">
      <c r="A1607" s="79"/>
      <c r="F1607" s="73"/>
    </row>
    <row r="1608" spans="1:6" x14ac:dyDescent="0.2">
      <c r="A1608" s="79"/>
      <c r="F1608" s="73"/>
    </row>
    <row r="1609" spans="1:6" x14ac:dyDescent="0.2">
      <c r="A1609" s="79"/>
      <c r="F1609" s="73"/>
    </row>
    <row r="1610" spans="1:6" x14ac:dyDescent="0.2">
      <c r="A1610" s="79"/>
      <c r="F1610" s="73"/>
    </row>
    <row r="1611" spans="1:6" x14ac:dyDescent="0.2">
      <c r="A1611" s="79"/>
      <c r="F1611" s="73"/>
    </row>
    <row r="1612" spans="1:6" x14ac:dyDescent="0.2">
      <c r="A1612" s="79"/>
      <c r="F1612" s="73"/>
    </row>
    <row r="1613" spans="1:6" x14ac:dyDescent="0.2">
      <c r="A1613" s="79"/>
      <c r="F1613" s="73"/>
    </row>
    <row r="1614" spans="1:6" x14ac:dyDescent="0.2">
      <c r="A1614" s="79"/>
      <c r="F1614" s="73"/>
    </row>
    <row r="1615" spans="1:6" x14ac:dyDescent="0.2">
      <c r="A1615" s="79"/>
      <c r="F1615" s="73"/>
    </row>
    <row r="1616" spans="1:6" x14ac:dyDescent="0.2">
      <c r="A1616" s="79"/>
      <c r="F1616" s="73"/>
    </row>
    <row r="1617" spans="1:6" x14ac:dyDescent="0.2">
      <c r="A1617" s="79"/>
      <c r="F1617" s="73"/>
    </row>
    <row r="1618" spans="1:6" x14ac:dyDescent="0.2">
      <c r="A1618" s="79"/>
      <c r="F1618" s="73"/>
    </row>
    <row r="1619" spans="1:6" x14ac:dyDescent="0.2">
      <c r="A1619" s="79"/>
      <c r="F1619" s="73"/>
    </row>
    <row r="1620" spans="1:6" x14ac:dyDescent="0.2">
      <c r="A1620" s="79"/>
      <c r="F1620" s="73"/>
    </row>
    <row r="1621" spans="1:6" x14ac:dyDescent="0.2">
      <c r="A1621" s="79"/>
      <c r="F1621" s="73"/>
    </row>
    <row r="1622" spans="1:6" x14ac:dyDescent="0.2">
      <c r="A1622" s="79"/>
      <c r="F1622" s="73"/>
    </row>
    <row r="1623" spans="1:6" x14ac:dyDescent="0.2">
      <c r="A1623" s="79"/>
      <c r="F1623" s="73"/>
    </row>
    <row r="1624" spans="1:6" x14ac:dyDescent="0.2">
      <c r="A1624" s="79"/>
      <c r="F1624" s="73"/>
    </row>
    <row r="1625" spans="1:6" x14ac:dyDescent="0.2">
      <c r="A1625" s="79"/>
      <c r="F1625" s="73"/>
    </row>
    <row r="1626" spans="1:6" x14ac:dyDescent="0.2">
      <c r="A1626" s="79"/>
      <c r="F1626" s="73"/>
    </row>
    <row r="1627" spans="1:6" x14ac:dyDescent="0.2">
      <c r="A1627" s="79"/>
      <c r="F1627" s="73"/>
    </row>
    <row r="1628" spans="1:6" x14ac:dyDescent="0.2">
      <c r="A1628" s="79"/>
      <c r="F1628" s="73"/>
    </row>
    <row r="1629" spans="1:6" x14ac:dyDescent="0.2">
      <c r="A1629" s="79"/>
      <c r="F1629" s="73"/>
    </row>
    <row r="1630" spans="1:6" x14ac:dyDescent="0.2">
      <c r="A1630" s="79"/>
      <c r="F1630" s="73"/>
    </row>
    <row r="1631" spans="1:6" x14ac:dyDescent="0.2">
      <c r="A1631" s="79"/>
      <c r="F1631" s="73"/>
    </row>
    <row r="1632" spans="1:6" x14ac:dyDescent="0.2">
      <c r="A1632" s="79"/>
      <c r="F1632" s="73"/>
    </row>
    <row r="1633" spans="1:6" x14ac:dyDescent="0.2">
      <c r="A1633" s="79"/>
      <c r="F1633" s="73"/>
    </row>
    <row r="1634" spans="1:6" x14ac:dyDescent="0.2">
      <c r="A1634" s="79"/>
      <c r="F1634" s="73"/>
    </row>
    <row r="1635" spans="1:6" x14ac:dyDescent="0.2">
      <c r="A1635" s="79"/>
      <c r="F1635" s="73"/>
    </row>
    <row r="1636" spans="1:6" x14ac:dyDescent="0.2">
      <c r="A1636" s="79"/>
      <c r="F1636" s="73"/>
    </row>
    <row r="1637" spans="1:6" x14ac:dyDescent="0.2">
      <c r="A1637" s="79"/>
      <c r="F1637" s="73"/>
    </row>
    <row r="1638" spans="1:6" x14ac:dyDescent="0.2">
      <c r="A1638" s="79"/>
      <c r="F1638" s="73"/>
    </row>
    <row r="1639" spans="1:6" x14ac:dyDescent="0.2">
      <c r="A1639" s="79"/>
      <c r="F1639" s="73"/>
    </row>
    <row r="1640" spans="1:6" x14ac:dyDescent="0.2">
      <c r="A1640" s="79"/>
      <c r="F1640" s="73"/>
    </row>
    <row r="1641" spans="1:6" x14ac:dyDescent="0.2">
      <c r="A1641" s="79"/>
      <c r="F1641" s="73"/>
    </row>
    <row r="1642" spans="1:6" x14ac:dyDescent="0.2">
      <c r="A1642" s="79"/>
      <c r="F1642" s="73"/>
    </row>
    <row r="1643" spans="1:6" x14ac:dyDescent="0.2">
      <c r="A1643" s="79"/>
      <c r="F1643" s="73"/>
    </row>
    <row r="1644" spans="1:6" x14ac:dyDescent="0.2">
      <c r="A1644" s="79"/>
      <c r="F1644" s="73"/>
    </row>
    <row r="1645" spans="1:6" x14ac:dyDescent="0.2">
      <c r="A1645" s="79"/>
      <c r="F1645" s="73"/>
    </row>
    <row r="1646" spans="1:6" x14ac:dyDescent="0.2">
      <c r="A1646" s="79"/>
      <c r="F1646" s="73"/>
    </row>
    <row r="1647" spans="1:6" x14ac:dyDescent="0.2">
      <c r="A1647" s="79"/>
      <c r="F1647" s="73"/>
    </row>
    <row r="1648" spans="1:6" x14ac:dyDescent="0.2">
      <c r="A1648" s="79"/>
      <c r="F1648" s="73"/>
    </row>
    <row r="1649" spans="1:6" x14ac:dyDescent="0.2">
      <c r="A1649" s="79"/>
      <c r="F1649" s="73"/>
    </row>
    <row r="1650" spans="1:6" x14ac:dyDescent="0.2">
      <c r="A1650" s="79"/>
      <c r="F1650" s="73"/>
    </row>
    <row r="1651" spans="1:6" x14ac:dyDescent="0.2">
      <c r="A1651" s="79"/>
      <c r="F1651" s="73"/>
    </row>
    <row r="1652" spans="1:6" x14ac:dyDescent="0.2">
      <c r="A1652" s="79"/>
      <c r="F1652" s="73"/>
    </row>
    <row r="1653" spans="1:6" x14ac:dyDescent="0.2">
      <c r="A1653" s="79"/>
      <c r="F1653" s="73"/>
    </row>
    <row r="1654" spans="1:6" x14ac:dyDescent="0.2">
      <c r="A1654" s="79"/>
      <c r="F1654" s="73"/>
    </row>
    <row r="1655" spans="1:6" x14ac:dyDescent="0.2">
      <c r="A1655" s="79"/>
      <c r="F1655" s="73"/>
    </row>
    <row r="1656" spans="1:6" x14ac:dyDescent="0.2">
      <c r="A1656" s="79"/>
      <c r="F1656" s="73"/>
    </row>
    <row r="1657" spans="1:6" x14ac:dyDescent="0.2">
      <c r="A1657" s="79"/>
      <c r="F1657" s="73"/>
    </row>
    <row r="1658" spans="1:6" x14ac:dyDescent="0.2">
      <c r="A1658" s="79"/>
      <c r="F1658" s="73"/>
    </row>
    <row r="1659" spans="1:6" x14ac:dyDescent="0.2">
      <c r="A1659" s="79"/>
      <c r="F1659" s="73"/>
    </row>
    <row r="1660" spans="1:6" x14ac:dyDescent="0.2">
      <c r="A1660" s="79"/>
      <c r="F1660" s="73"/>
    </row>
    <row r="1661" spans="1:6" x14ac:dyDescent="0.2">
      <c r="A1661" s="79"/>
      <c r="F1661" s="73"/>
    </row>
    <row r="1662" spans="1:6" x14ac:dyDescent="0.2">
      <c r="A1662" s="79"/>
      <c r="F1662" s="73"/>
    </row>
    <row r="1663" spans="1:6" x14ac:dyDescent="0.2">
      <c r="A1663" s="79"/>
      <c r="F1663" s="73"/>
    </row>
    <row r="1664" spans="1:6" x14ac:dyDescent="0.2">
      <c r="A1664" s="79"/>
      <c r="F1664" s="73"/>
    </row>
    <row r="1665" spans="1:6" x14ac:dyDescent="0.2">
      <c r="A1665" s="79"/>
      <c r="F1665" s="73"/>
    </row>
    <row r="1666" spans="1:6" x14ac:dyDescent="0.2">
      <c r="A1666" s="79"/>
      <c r="F1666" s="73"/>
    </row>
    <row r="1667" spans="1:6" x14ac:dyDescent="0.2">
      <c r="A1667" s="79"/>
      <c r="F1667" s="73"/>
    </row>
    <row r="1668" spans="1:6" x14ac:dyDescent="0.2">
      <c r="A1668" s="79"/>
      <c r="F1668" s="73"/>
    </row>
    <row r="1669" spans="1:6" x14ac:dyDescent="0.2">
      <c r="A1669" s="79"/>
      <c r="F1669" s="73"/>
    </row>
    <row r="1670" spans="1:6" x14ac:dyDescent="0.2">
      <c r="A1670" s="79"/>
      <c r="F1670" s="73"/>
    </row>
    <row r="1671" spans="1:6" x14ac:dyDescent="0.2">
      <c r="A1671" s="79"/>
      <c r="F1671" s="73"/>
    </row>
    <row r="1672" spans="1:6" x14ac:dyDescent="0.2">
      <c r="A1672" s="79"/>
      <c r="F1672" s="73"/>
    </row>
    <row r="1673" spans="1:6" x14ac:dyDescent="0.2">
      <c r="A1673" s="79"/>
      <c r="F1673" s="73"/>
    </row>
    <row r="1674" spans="1:6" x14ac:dyDescent="0.2">
      <c r="A1674" s="79"/>
      <c r="F1674" s="73"/>
    </row>
    <row r="1675" spans="1:6" x14ac:dyDescent="0.2">
      <c r="A1675" s="79"/>
      <c r="F1675" s="73"/>
    </row>
    <row r="1676" spans="1:6" x14ac:dyDescent="0.2">
      <c r="A1676" s="79"/>
      <c r="F1676" s="73"/>
    </row>
    <row r="1677" spans="1:6" x14ac:dyDescent="0.2">
      <c r="A1677" s="79"/>
      <c r="F1677" s="73"/>
    </row>
    <row r="1678" spans="1:6" x14ac:dyDescent="0.2">
      <c r="A1678" s="79"/>
      <c r="F1678" s="73"/>
    </row>
    <row r="1679" spans="1:6" x14ac:dyDescent="0.2">
      <c r="A1679" s="79"/>
      <c r="F1679" s="73"/>
    </row>
    <row r="1680" spans="1:6" x14ac:dyDescent="0.2">
      <c r="A1680" s="79"/>
      <c r="F1680" s="73"/>
    </row>
    <row r="1681" spans="1:6" x14ac:dyDescent="0.2">
      <c r="A1681" s="79"/>
      <c r="F1681" s="73"/>
    </row>
    <row r="1682" spans="1:6" x14ac:dyDescent="0.2">
      <c r="A1682" s="79"/>
      <c r="F1682" s="73"/>
    </row>
    <row r="1683" spans="1:6" x14ac:dyDescent="0.2">
      <c r="A1683" s="79"/>
      <c r="F1683" s="73"/>
    </row>
    <row r="1684" spans="1:6" x14ac:dyDescent="0.2">
      <c r="A1684" s="79"/>
      <c r="F1684" s="73"/>
    </row>
    <row r="1685" spans="1:6" x14ac:dyDescent="0.2">
      <c r="A1685" s="79"/>
      <c r="F1685" s="73"/>
    </row>
    <row r="1686" spans="1:6" x14ac:dyDescent="0.2">
      <c r="A1686" s="79"/>
      <c r="F1686" s="73"/>
    </row>
    <row r="1687" spans="1:6" x14ac:dyDescent="0.2">
      <c r="A1687" s="79"/>
      <c r="F1687" s="73"/>
    </row>
    <row r="1688" spans="1:6" x14ac:dyDescent="0.2">
      <c r="A1688" s="79"/>
      <c r="F1688" s="73"/>
    </row>
    <row r="1689" spans="1:6" x14ac:dyDescent="0.2">
      <c r="A1689" s="79"/>
      <c r="F1689" s="73"/>
    </row>
    <row r="1690" spans="1:6" x14ac:dyDescent="0.2">
      <c r="A1690" s="79"/>
      <c r="F1690" s="73"/>
    </row>
    <row r="1691" spans="1:6" x14ac:dyDescent="0.2">
      <c r="A1691" s="79"/>
      <c r="F1691" s="73"/>
    </row>
    <row r="1692" spans="1:6" x14ac:dyDescent="0.2">
      <c r="A1692" s="79"/>
      <c r="F1692" s="73"/>
    </row>
    <row r="1693" spans="1:6" x14ac:dyDescent="0.2">
      <c r="A1693" s="79"/>
      <c r="F1693" s="73"/>
    </row>
    <row r="1694" spans="1:6" x14ac:dyDescent="0.2">
      <c r="A1694" s="79"/>
      <c r="F1694" s="73"/>
    </row>
    <row r="1695" spans="1:6" x14ac:dyDescent="0.2">
      <c r="A1695" s="79"/>
      <c r="F1695" s="73"/>
    </row>
    <row r="1696" spans="1:6" x14ac:dyDescent="0.2">
      <c r="A1696" s="79"/>
      <c r="F1696" s="73"/>
    </row>
    <row r="1697" spans="1:6" x14ac:dyDescent="0.2">
      <c r="A1697" s="79"/>
      <c r="F1697" s="73"/>
    </row>
    <row r="1698" spans="1:6" x14ac:dyDescent="0.2">
      <c r="A1698" s="79"/>
      <c r="F1698" s="73"/>
    </row>
    <row r="1699" spans="1:6" x14ac:dyDescent="0.2">
      <c r="A1699" s="79"/>
      <c r="F1699" s="73"/>
    </row>
    <row r="1700" spans="1:6" x14ac:dyDescent="0.2">
      <c r="A1700" s="79"/>
      <c r="F1700" s="73"/>
    </row>
    <row r="1701" spans="1:6" x14ac:dyDescent="0.2">
      <c r="A1701" s="79"/>
      <c r="F1701" s="73"/>
    </row>
    <row r="1702" spans="1:6" x14ac:dyDescent="0.2">
      <c r="A1702" s="79"/>
      <c r="F1702" s="73"/>
    </row>
    <row r="1703" spans="1:6" x14ac:dyDescent="0.2">
      <c r="A1703" s="79"/>
      <c r="F1703" s="73"/>
    </row>
    <row r="1704" spans="1:6" x14ac:dyDescent="0.2">
      <c r="A1704" s="79"/>
      <c r="F1704" s="73"/>
    </row>
    <row r="1705" spans="1:6" x14ac:dyDescent="0.2">
      <c r="A1705" s="79"/>
      <c r="F1705" s="73"/>
    </row>
    <row r="1706" spans="1:6" x14ac:dyDescent="0.2">
      <c r="A1706" s="79"/>
      <c r="F1706" s="73"/>
    </row>
    <row r="1707" spans="1:6" x14ac:dyDescent="0.2">
      <c r="A1707" s="79"/>
      <c r="F1707" s="73"/>
    </row>
    <row r="1708" spans="1:6" x14ac:dyDescent="0.2">
      <c r="A1708" s="79"/>
      <c r="F1708" s="73"/>
    </row>
    <row r="1709" spans="1:6" x14ac:dyDescent="0.2">
      <c r="A1709" s="79"/>
      <c r="F1709" s="73"/>
    </row>
    <row r="1710" spans="1:6" x14ac:dyDescent="0.2">
      <c r="A1710" s="79"/>
      <c r="F1710" s="73"/>
    </row>
    <row r="1711" spans="1:6" x14ac:dyDescent="0.2">
      <c r="A1711" s="79"/>
      <c r="F1711" s="73"/>
    </row>
    <row r="1712" spans="1:6" x14ac:dyDescent="0.2">
      <c r="A1712" s="79"/>
      <c r="F1712" s="73"/>
    </row>
    <row r="1713" spans="1:6" x14ac:dyDescent="0.2">
      <c r="A1713" s="79"/>
      <c r="F1713" s="73"/>
    </row>
    <row r="1714" spans="1:6" x14ac:dyDescent="0.2">
      <c r="A1714" s="79"/>
      <c r="F1714" s="73"/>
    </row>
    <row r="1715" spans="1:6" x14ac:dyDescent="0.2">
      <c r="A1715" s="79"/>
      <c r="F1715" s="73"/>
    </row>
    <row r="1716" spans="1:6" x14ac:dyDescent="0.2">
      <c r="A1716" s="79"/>
      <c r="F1716" s="73"/>
    </row>
    <row r="1717" spans="1:6" x14ac:dyDescent="0.2">
      <c r="A1717" s="79"/>
      <c r="F1717" s="73"/>
    </row>
    <row r="1718" spans="1:6" x14ac:dyDescent="0.2">
      <c r="A1718" s="79"/>
      <c r="F1718" s="73"/>
    </row>
    <row r="1719" spans="1:6" x14ac:dyDescent="0.2">
      <c r="A1719" s="79"/>
      <c r="F1719" s="73"/>
    </row>
    <row r="1720" spans="1:6" x14ac:dyDescent="0.2">
      <c r="A1720" s="79"/>
      <c r="F1720" s="73"/>
    </row>
    <row r="1721" spans="1:6" x14ac:dyDescent="0.2">
      <c r="A1721" s="79"/>
      <c r="F1721" s="73"/>
    </row>
    <row r="1722" spans="1:6" x14ac:dyDescent="0.2">
      <c r="A1722" s="79"/>
      <c r="F1722" s="73"/>
    </row>
    <row r="1723" spans="1:6" x14ac:dyDescent="0.2">
      <c r="A1723" s="79"/>
      <c r="F1723" s="73"/>
    </row>
    <row r="1724" spans="1:6" x14ac:dyDescent="0.2">
      <c r="A1724" s="79"/>
      <c r="F1724" s="73"/>
    </row>
    <row r="1725" spans="1:6" x14ac:dyDescent="0.2">
      <c r="A1725" s="79"/>
      <c r="F1725" s="73"/>
    </row>
    <row r="1726" spans="1:6" x14ac:dyDescent="0.2">
      <c r="A1726" s="79"/>
      <c r="F1726" s="73"/>
    </row>
    <row r="1727" spans="1:6" x14ac:dyDescent="0.2">
      <c r="A1727" s="79"/>
      <c r="F1727" s="73"/>
    </row>
    <row r="1728" spans="1:6" x14ac:dyDescent="0.2">
      <c r="A1728" s="79"/>
      <c r="F1728" s="73"/>
    </row>
    <row r="1729" spans="1:6" x14ac:dyDescent="0.2">
      <c r="A1729" s="79"/>
      <c r="F1729" s="73"/>
    </row>
    <row r="1730" spans="1:6" x14ac:dyDescent="0.2">
      <c r="A1730" s="79"/>
      <c r="F1730" s="73"/>
    </row>
    <row r="1731" spans="1:6" x14ac:dyDescent="0.2">
      <c r="A1731" s="79"/>
      <c r="F1731" s="73"/>
    </row>
    <row r="1732" spans="1:6" x14ac:dyDescent="0.2">
      <c r="A1732" s="79"/>
      <c r="F1732" s="73"/>
    </row>
    <row r="1733" spans="1:6" x14ac:dyDescent="0.2">
      <c r="A1733" s="79"/>
      <c r="F1733" s="73"/>
    </row>
    <row r="1734" spans="1:6" x14ac:dyDescent="0.2">
      <c r="A1734" s="79"/>
      <c r="F1734" s="73"/>
    </row>
    <row r="1735" spans="1:6" x14ac:dyDescent="0.2">
      <c r="A1735" s="79"/>
      <c r="F1735" s="73"/>
    </row>
    <row r="1736" spans="1:6" x14ac:dyDescent="0.2">
      <c r="A1736" s="79"/>
      <c r="F1736" s="73"/>
    </row>
    <row r="1737" spans="1:6" x14ac:dyDescent="0.2">
      <c r="A1737" s="79"/>
      <c r="F1737" s="73"/>
    </row>
    <row r="1738" spans="1:6" x14ac:dyDescent="0.2">
      <c r="A1738" s="79"/>
      <c r="F1738" s="73"/>
    </row>
    <row r="1739" spans="1:6" x14ac:dyDescent="0.2">
      <c r="A1739" s="79"/>
      <c r="F1739" s="73"/>
    </row>
    <row r="1740" spans="1:6" x14ac:dyDescent="0.2">
      <c r="A1740" s="79"/>
      <c r="F1740" s="73"/>
    </row>
    <row r="1741" spans="1:6" x14ac:dyDescent="0.2">
      <c r="A1741" s="79"/>
      <c r="F1741" s="73"/>
    </row>
    <row r="1742" spans="1:6" x14ac:dyDescent="0.2">
      <c r="A1742" s="79"/>
      <c r="F1742" s="73"/>
    </row>
    <row r="1743" spans="1:6" x14ac:dyDescent="0.2">
      <c r="A1743" s="79"/>
      <c r="F1743" s="73"/>
    </row>
    <row r="1744" spans="1:6" x14ac:dyDescent="0.2">
      <c r="A1744" s="79"/>
      <c r="F1744" s="73"/>
    </row>
    <row r="1745" spans="1:6" x14ac:dyDescent="0.2">
      <c r="A1745" s="79"/>
      <c r="F1745" s="73"/>
    </row>
    <row r="1746" spans="1:6" x14ac:dyDescent="0.2">
      <c r="A1746" s="79"/>
      <c r="F1746" s="73"/>
    </row>
    <row r="1747" spans="1:6" x14ac:dyDescent="0.2">
      <c r="A1747" s="79"/>
      <c r="F1747" s="73"/>
    </row>
    <row r="1748" spans="1:6" x14ac:dyDescent="0.2">
      <c r="A1748" s="79"/>
      <c r="F1748" s="73"/>
    </row>
    <row r="1749" spans="1:6" x14ac:dyDescent="0.2">
      <c r="A1749" s="79"/>
      <c r="F1749" s="73"/>
    </row>
    <row r="1750" spans="1:6" x14ac:dyDescent="0.2">
      <c r="A1750" s="79"/>
      <c r="F1750" s="73"/>
    </row>
    <row r="1751" spans="1:6" x14ac:dyDescent="0.2">
      <c r="A1751" s="79"/>
      <c r="F1751" s="73"/>
    </row>
    <row r="1752" spans="1:6" x14ac:dyDescent="0.2">
      <c r="A1752" s="79"/>
      <c r="F1752" s="73"/>
    </row>
    <row r="1753" spans="1:6" x14ac:dyDescent="0.2">
      <c r="A1753" s="79"/>
      <c r="F1753" s="73"/>
    </row>
    <row r="1754" spans="1:6" x14ac:dyDescent="0.2">
      <c r="A1754" s="79"/>
      <c r="F1754" s="73"/>
    </row>
    <row r="1755" spans="1:6" x14ac:dyDescent="0.2">
      <c r="A1755" s="79"/>
      <c r="F1755" s="73"/>
    </row>
    <row r="1756" spans="1:6" x14ac:dyDescent="0.2">
      <c r="A1756" s="79"/>
      <c r="F1756" s="73"/>
    </row>
    <row r="1757" spans="1:6" x14ac:dyDescent="0.2">
      <c r="A1757" s="79"/>
      <c r="F1757" s="73"/>
    </row>
    <row r="1758" spans="1:6" x14ac:dyDescent="0.2">
      <c r="A1758" s="79"/>
      <c r="F1758" s="73"/>
    </row>
    <row r="1759" spans="1:6" x14ac:dyDescent="0.2">
      <c r="A1759" s="79"/>
      <c r="F1759" s="73"/>
    </row>
    <row r="1760" spans="1:6" x14ac:dyDescent="0.2">
      <c r="A1760" s="79"/>
      <c r="F1760" s="73"/>
    </row>
    <row r="1761" spans="1:6" x14ac:dyDescent="0.2">
      <c r="A1761" s="79"/>
      <c r="F1761" s="73"/>
    </row>
    <row r="1762" spans="1:6" x14ac:dyDescent="0.2">
      <c r="A1762" s="79"/>
      <c r="F1762" s="73"/>
    </row>
    <row r="1763" spans="1:6" x14ac:dyDescent="0.2">
      <c r="A1763" s="79"/>
      <c r="F1763" s="73"/>
    </row>
    <row r="1764" spans="1:6" x14ac:dyDescent="0.2">
      <c r="A1764" s="79"/>
      <c r="F1764" s="73"/>
    </row>
    <row r="1765" spans="1:6" x14ac:dyDescent="0.2">
      <c r="A1765" s="79"/>
      <c r="F1765" s="73"/>
    </row>
    <row r="1766" spans="1:6" x14ac:dyDescent="0.2">
      <c r="A1766" s="79"/>
      <c r="F1766" s="73"/>
    </row>
    <row r="1767" spans="1:6" x14ac:dyDescent="0.2">
      <c r="A1767" s="79"/>
      <c r="F1767" s="73"/>
    </row>
    <row r="1768" spans="1:6" x14ac:dyDescent="0.2">
      <c r="A1768" s="79"/>
      <c r="F1768" s="73"/>
    </row>
    <row r="1769" spans="1:6" x14ac:dyDescent="0.2">
      <c r="A1769" s="79"/>
      <c r="F1769" s="73"/>
    </row>
    <row r="1770" spans="1:6" x14ac:dyDescent="0.2">
      <c r="A1770" s="79"/>
      <c r="F1770" s="73"/>
    </row>
    <row r="1771" spans="1:6" x14ac:dyDescent="0.2">
      <c r="A1771" s="79"/>
      <c r="F1771" s="73"/>
    </row>
    <row r="1772" spans="1:6" x14ac:dyDescent="0.2">
      <c r="A1772" s="79"/>
      <c r="F1772" s="73"/>
    </row>
    <row r="1773" spans="1:6" x14ac:dyDescent="0.2">
      <c r="A1773" s="79"/>
      <c r="F1773" s="73"/>
    </row>
    <row r="1774" spans="1:6" x14ac:dyDescent="0.2">
      <c r="A1774" s="79"/>
      <c r="F1774" s="73"/>
    </row>
    <row r="1775" spans="1:6" x14ac:dyDescent="0.2">
      <c r="A1775" s="79"/>
      <c r="F1775" s="73"/>
    </row>
    <row r="1776" spans="1:6" x14ac:dyDescent="0.2">
      <c r="A1776" s="79"/>
      <c r="F1776" s="73"/>
    </row>
    <row r="1777" spans="1:6" x14ac:dyDescent="0.2">
      <c r="A1777" s="79"/>
      <c r="F1777" s="73"/>
    </row>
    <row r="1778" spans="1:6" x14ac:dyDescent="0.2">
      <c r="A1778" s="79"/>
      <c r="F1778" s="73"/>
    </row>
    <row r="1779" spans="1:6" x14ac:dyDescent="0.2">
      <c r="A1779" s="79"/>
      <c r="F1779" s="73"/>
    </row>
    <row r="1780" spans="1:6" x14ac:dyDescent="0.2">
      <c r="A1780" s="79"/>
      <c r="F1780" s="73"/>
    </row>
    <row r="1781" spans="1:6" x14ac:dyDescent="0.2">
      <c r="A1781" s="79"/>
      <c r="F1781" s="73"/>
    </row>
    <row r="1782" spans="1:6" x14ac:dyDescent="0.2">
      <c r="A1782" s="79"/>
      <c r="F1782" s="73"/>
    </row>
    <row r="1783" spans="1:6" x14ac:dyDescent="0.2">
      <c r="A1783" s="79"/>
      <c r="F1783" s="73"/>
    </row>
    <row r="1784" spans="1:6" x14ac:dyDescent="0.2">
      <c r="A1784" s="79"/>
      <c r="F1784" s="73"/>
    </row>
    <row r="1785" spans="1:6" x14ac:dyDescent="0.2">
      <c r="A1785" s="79"/>
      <c r="F1785" s="73"/>
    </row>
    <row r="1786" spans="1:6" x14ac:dyDescent="0.2">
      <c r="A1786" s="79"/>
      <c r="F1786" s="73"/>
    </row>
    <row r="1787" spans="1:6" x14ac:dyDescent="0.2">
      <c r="A1787" s="79"/>
      <c r="F1787" s="73"/>
    </row>
    <row r="1788" spans="1:6" x14ac:dyDescent="0.2">
      <c r="A1788" s="79"/>
      <c r="F1788" s="73"/>
    </row>
    <row r="1789" spans="1:6" x14ac:dyDescent="0.2">
      <c r="A1789" s="79"/>
      <c r="F1789" s="73"/>
    </row>
    <row r="1790" spans="1:6" x14ac:dyDescent="0.2">
      <c r="A1790" s="79"/>
      <c r="F1790" s="73"/>
    </row>
    <row r="1791" spans="1:6" x14ac:dyDescent="0.2">
      <c r="A1791" s="79"/>
      <c r="F1791" s="73"/>
    </row>
    <row r="1792" spans="1:6" x14ac:dyDescent="0.2">
      <c r="A1792" s="79"/>
      <c r="F1792" s="73"/>
    </row>
    <row r="1793" spans="1:6" x14ac:dyDescent="0.2">
      <c r="A1793" s="79"/>
      <c r="F1793" s="73"/>
    </row>
    <row r="1794" spans="1:6" x14ac:dyDescent="0.2">
      <c r="A1794" s="79"/>
      <c r="F1794" s="73"/>
    </row>
    <row r="1795" spans="1:6" x14ac:dyDescent="0.2">
      <c r="A1795" s="79"/>
      <c r="F1795" s="73"/>
    </row>
    <row r="1796" spans="1:6" x14ac:dyDescent="0.2">
      <c r="A1796" s="79"/>
      <c r="F1796" s="73"/>
    </row>
    <row r="1797" spans="1:6" x14ac:dyDescent="0.2">
      <c r="A1797" s="79"/>
      <c r="F1797" s="73"/>
    </row>
    <row r="1798" spans="1:6" x14ac:dyDescent="0.2">
      <c r="A1798" s="79"/>
      <c r="F1798" s="73"/>
    </row>
    <row r="1799" spans="1:6" x14ac:dyDescent="0.2">
      <c r="A1799" s="79"/>
      <c r="F1799" s="73"/>
    </row>
    <row r="1800" spans="1:6" x14ac:dyDescent="0.2">
      <c r="A1800" s="79"/>
      <c r="F1800" s="73"/>
    </row>
    <row r="1801" spans="1:6" x14ac:dyDescent="0.2">
      <c r="A1801" s="79"/>
      <c r="F1801" s="73"/>
    </row>
    <row r="1802" spans="1:6" x14ac:dyDescent="0.2">
      <c r="A1802" s="79"/>
      <c r="F1802" s="73"/>
    </row>
    <row r="1803" spans="1:6" x14ac:dyDescent="0.2">
      <c r="A1803" s="79"/>
      <c r="F1803" s="73"/>
    </row>
    <row r="1804" spans="1:6" x14ac:dyDescent="0.2">
      <c r="A1804" s="79"/>
      <c r="F1804" s="73"/>
    </row>
    <row r="1805" spans="1:6" x14ac:dyDescent="0.2">
      <c r="A1805" s="79"/>
      <c r="F1805" s="73"/>
    </row>
    <row r="1806" spans="1:6" x14ac:dyDescent="0.2">
      <c r="A1806" s="79"/>
      <c r="F1806" s="73"/>
    </row>
    <row r="1807" spans="1:6" x14ac:dyDescent="0.2">
      <c r="A1807" s="79"/>
      <c r="F1807" s="73"/>
    </row>
    <row r="1808" spans="1:6" x14ac:dyDescent="0.2">
      <c r="A1808" s="79"/>
      <c r="F1808" s="73"/>
    </row>
    <row r="1809" spans="1:6" x14ac:dyDescent="0.2">
      <c r="A1809" s="79"/>
      <c r="F1809" s="73"/>
    </row>
    <row r="1810" spans="1:6" x14ac:dyDescent="0.2">
      <c r="A1810" s="79"/>
      <c r="F1810" s="73"/>
    </row>
    <row r="1811" spans="1:6" x14ac:dyDescent="0.2">
      <c r="A1811" s="79"/>
      <c r="F1811" s="73"/>
    </row>
    <row r="1812" spans="1:6" x14ac:dyDescent="0.2">
      <c r="A1812" s="79"/>
      <c r="F1812" s="73"/>
    </row>
    <row r="1813" spans="1:6" x14ac:dyDescent="0.2">
      <c r="A1813" s="79"/>
      <c r="F1813" s="73"/>
    </row>
    <row r="1814" spans="1:6" x14ac:dyDescent="0.2">
      <c r="A1814" s="79"/>
      <c r="F1814" s="73"/>
    </row>
    <row r="1815" spans="1:6" x14ac:dyDescent="0.2">
      <c r="A1815" s="79"/>
      <c r="F1815" s="73"/>
    </row>
    <row r="1816" spans="1:6" x14ac:dyDescent="0.2">
      <c r="A1816" s="79"/>
      <c r="F1816" s="73"/>
    </row>
    <row r="1817" spans="1:6" x14ac:dyDescent="0.2">
      <c r="A1817" s="79"/>
      <c r="F1817" s="73"/>
    </row>
    <row r="1818" spans="1:6" x14ac:dyDescent="0.2">
      <c r="A1818" s="79"/>
      <c r="F1818" s="73"/>
    </row>
    <row r="1819" spans="1:6" x14ac:dyDescent="0.2">
      <c r="A1819" s="79"/>
      <c r="F1819" s="73"/>
    </row>
    <row r="1820" spans="1:6" x14ac:dyDescent="0.2">
      <c r="A1820" s="79"/>
      <c r="F1820" s="73"/>
    </row>
    <row r="1821" spans="1:6" x14ac:dyDescent="0.2">
      <c r="A1821" s="79"/>
      <c r="F1821" s="73"/>
    </row>
    <row r="1822" spans="1:6" x14ac:dyDescent="0.2">
      <c r="A1822" s="79"/>
      <c r="F1822" s="73"/>
    </row>
    <row r="1823" spans="1:6" x14ac:dyDescent="0.2">
      <c r="A1823" s="79"/>
      <c r="F1823" s="73"/>
    </row>
    <row r="1824" spans="1:6" x14ac:dyDescent="0.2">
      <c r="A1824" s="79"/>
      <c r="F1824" s="73"/>
    </row>
    <row r="1825" spans="1:6" x14ac:dyDescent="0.2">
      <c r="A1825" s="79"/>
      <c r="F1825" s="73"/>
    </row>
    <row r="1826" spans="1:6" x14ac:dyDescent="0.2">
      <c r="A1826" s="79"/>
      <c r="F1826" s="73"/>
    </row>
    <row r="1827" spans="1:6" x14ac:dyDescent="0.2">
      <c r="A1827" s="79"/>
      <c r="F1827" s="73"/>
    </row>
    <row r="1828" spans="1:6" x14ac:dyDescent="0.2">
      <c r="A1828" s="79"/>
      <c r="F1828" s="73"/>
    </row>
    <row r="1829" spans="1:6" x14ac:dyDescent="0.2">
      <c r="A1829" s="79"/>
      <c r="F1829" s="73"/>
    </row>
    <row r="1830" spans="1:6" x14ac:dyDescent="0.2">
      <c r="A1830" s="79"/>
      <c r="F1830" s="73"/>
    </row>
    <row r="1831" spans="1:6" x14ac:dyDescent="0.2">
      <c r="A1831" s="77"/>
      <c r="F1831" s="73"/>
    </row>
    <row r="1832" spans="1:6" x14ac:dyDescent="0.2">
      <c r="A1832" s="77"/>
      <c r="F1832" s="73"/>
    </row>
    <row r="1833" spans="1:6" x14ac:dyDescent="0.2">
      <c r="A1833" s="77"/>
      <c r="F1833" s="73"/>
    </row>
    <row r="1834" spans="1:6" x14ac:dyDescent="0.2">
      <c r="A1834" s="77"/>
      <c r="F1834" s="73"/>
    </row>
    <row r="1835" spans="1:6" x14ac:dyDescent="0.2">
      <c r="A1835" s="77"/>
      <c r="F1835" s="73"/>
    </row>
    <row r="1836" spans="1:6" x14ac:dyDescent="0.2">
      <c r="A1836" s="77"/>
      <c r="F1836" s="73"/>
    </row>
    <row r="1837" spans="1:6" x14ac:dyDescent="0.2">
      <c r="A1837" s="77"/>
      <c r="F1837" s="73"/>
    </row>
    <row r="1838" spans="1:6" x14ac:dyDescent="0.2">
      <c r="A1838" s="77"/>
      <c r="F1838" s="73"/>
    </row>
    <row r="1839" spans="1:6" x14ac:dyDescent="0.2">
      <c r="A1839" s="77"/>
      <c r="F1839" s="73"/>
    </row>
    <row r="1840" spans="1:6" x14ac:dyDescent="0.2">
      <c r="A1840" s="77"/>
      <c r="F1840" s="73"/>
    </row>
    <row r="1841" spans="1:6" x14ac:dyDescent="0.2">
      <c r="A1841" s="77"/>
      <c r="F1841" s="73"/>
    </row>
    <row r="1842" spans="1:6" x14ac:dyDescent="0.2">
      <c r="A1842" s="77"/>
      <c r="F1842" s="73"/>
    </row>
    <row r="1843" spans="1:6" x14ac:dyDescent="0.2">
      <c r="A1843" s="77"/>
      <c r="F1843" s="73"/>
    </row>
    <row r="1844" spans="1:6" x14ac:dyDescent="0.2">
      <c r="A1844" s="77"/>
      <c r="F1844" s="73"/>
    </row>
    <row r="1845" spans="1:6" x14ac:dyDescent="0.2">
      <c r="A1845" s="77"/>
      <c r="F1845" s="73"/>
    </row>
    <row r="1846" spans="1:6" x14ac:dyDescent="0.2">
      <c r="A1846" s="77"/>
      <c r="F1846" s="73"/>
    </row>
    <row r="1847" spans="1:6" x14ac:dyDescent="0.2">
      <c r="A1847" s="77"/>
      <c r="F1847" s="73"/>
    </row>
    <row r="1848" spans="1:6" x14ac:dyDescent="0.2">
      <c r="A1848" s="77"/>
      <c r="F1848" s="73"/>
    </row>
    <row r="1849" spans="1:6" x14ac:dyDescent="0.2">
      <c r="A1849" s="77"/>
      <c r="F1849" s="73"/>
    </row>
    <row r="1850" spans="1:6" x14ac:dyDescent="0.2">
      <c r="A1850" s="77"/>
      <c r="F1850" s="73"/>
    </row>
    <row r="1851" spans="1:6" x14ac:dyDescent="0.2">
      <c r="A1851" s="77"/>
      <c r="F1851" s="73"/>
    </row>
    <row r="1852" spans="1:6" x14ac:dyDescent="0.2">
      <c r="A1852" s="77"/>
      <c r="F1852" s="73"/>
    </row>
    <row r="1853" spans="1:6" x14ac:dyDescent="0.2">
      <c r="A1853" s="77"/>
      <c r="F1853" s="73"/>
    </row>
    <row r="1854" spans="1:6" x14ac:dyDescent="0.2">
      <c r="A1854" s="77"/>
      <c r="F1854" s="73"/>
    </row>
    <row r="1855" spans="1:6" x14ac:dyDescent="0.2">
      <c r="A1855" s="77"/>
      <c r="F1855" s="73"/>
    </row>
    <row r="1856" spans="1:6" x14ac:dyDescent="0.2">
      <c r="A1856" s="77"/>
      <c r="F1856" s="73"/>
    </row>
    <row r="1857" spans="1:6" x14ac:dyDescent="0.2">
      <c r="A1857" s="77"/>
      <c r="F1857" s="73"/>
    </row>
    <row r="1858" spans="1:6" x14ac:dyDescent="0.2">
      <c r="A1858" s="77"/>
      <c r="F1858" s="73"/>
    </row>
    <row r="1859" spans="1:6" x14ac:dyDescent="0.2">
      <c r="A1859" s="77"/>
      <c r="F1859" s="73"/>
    </row>
    <row r="1860" spans="1:6" x14ac:dyDescent="0.2">
      <c r="A1860" s="77"/>
      <c r="F1860" s="73"/>
    </row>
    <row r="1861" spans="1:6" x14ac:dyDescent="0.2">
      <c r="A1861" s="77"/>
      <c r="F1861" s="73"/>
    </row>
    <row r="1862" spans="1:6" x14ac:dyDescent="0.2">
      <c r="A1862" s="79"/>
      <c r="F1862" s="73"/>
    </row>
    <row r="1863" spans="1:6" x14ac:dyDescent="0.2">
      <c r="A1863" s="79"/>
      <c r="F1863" s="73"/>
    </row>
    <row r="1864" spans="1:6" x14ac:dyDescent="0.2">
      <c r="A1864" s="79"/>
      <c r="F1864" s="73"/>
    </row>
    <row r="1865" spans="1:6" x14ac:dyDescent="0.2">
      <c r="A1865" s="79"/>
      <c r="F1865" s="73"/>
    </row>
    <row r="1866" spans="1:6" x14ac:dyDescent="0.2">
      <c r="A1866" s="79"/>
      <c r="F1866" s="73"/>
    </row>
    <row r="1867" spans="1:6" x14ac:dyDescent="0.2">
      <c r="A1867" s="79"/>
      <c r="F1867" s="73"/>
    </row>
    <row r="1868" spans="1:6" x14ac:dyDescent="0.2">
      <c r="A1868" s="79"/>
      <c r="F1868" s="73"/>
    </row>
    <row r="1869" spans="1:6" x14ac:dyDescent="0.2">
      <c r="A1869" s="79"/>
      <c r="F1869" s="73"/>
    </row>
    <row r="1870" spans="1:6" x14ac:dyDescent="0.2">
      <c r="A1870" s="79"/>
      <c r="F1870" s="73"/>
    </row>
    <row r="1871" spans="1:6" x14ac:dyDescent="0.2">
      <c r="A1871" s="79"/>
      <c r="F1871" s="73"/>
    </row>
    <row r="1872" spans="1:6" x14ac:dyDescent="0.2">
      <c r="A1872" s="79"/>
      <c r="F1872" s="73"/>
    </row>
    <row r="1873" spans="1:6" x14ac:dyDescent="0.2">
      <c r="A1873" s="79"/>
      <c r="F1873" s="73"/>
    </row>
    <row r="1874" spans="1:6" x14ac:dyDescent="0.2">
      <c r="A1874" s="79"/>
      <c r="F1874" s="73"/>
    </row>
    <row r="1875" spans="1:6" x14ac:dyDescent="0.2">
      <c r="A1875" s="79"/>
      <c r="F1875" s="73"/>
    </row>
    <row r="1876" spans="1:6" x14ac:dyDescent="0.2">
      <c r="A1876" s="79"/>
      <c r="F1876" s="73"/>
    </row>
    <row r="1877" spans="1:6" x14ac:dyDescent="0.2">
      <c r="A1877" s="79"/>
      <c r="F1877" s="73"/>
    </row>
    <row r="1878" spans="1:6" x14ac:dyDescent="0.2">
      <c r="A1878" s="79"/>
      <c r="F1878" s="73"/>
    </row>
    <row r="1879" spans="1:6" x14ac:dyDescent="0.2">
      <c r="A1879" s="79"/>
      <c r="F1879" s="73"/>
    </row>
    <row r="1880" spans="1:6" x14ac:dyDescent="0.2">
      <c r="A1880" s="79"/>
      <c r="F1880" s="73"/>
    </row>
    <row r="1881" spans="1:6" x14ac:dyDescent="0.2">
      <c r="A1881" s="79"/>
      <c r="F1881" s="73"/>
    </row>
    <row r="1882" spans="1:6" x14ac:dyDescent="0.2">
      <c r="A1882" s="79"/>
      <c r="F1882" s="73"/>
    </row>
    <row r="1883" spans="1:6" x14ac:dyDescent="0.2">
      <c r="A1883" s="79"/>
      <c r="F1883" s="73"/>
    </row>
    <row r="1884" spans="1:6" x14ac:dyDescent="0.2">
      <c r="A1884" s="79"/>
      <c r="F1884" s="73"/>
    </row>
    <row r="1885" spans="1:6" x14ac:dyDescent="0.2">
      <c r="A1885" s="79"/>
      <c r="F1885" s="73"/>
    </row>
    <row r="1886" spans="1:6" x14ac:dyDescent="0.2">
      <c r="A1886" s="79"/>
      <c r="F1886" s="73"/>
    </row>
    <row r="1887" spans="1:6" x14ac:dyDescent="0.2">
      <c r="A1887" s="79"/>
      <c r="F1887" s="73"/>
    </row>
    <row r="1888" spans="1:6" x14ac:dyDescent="0.2">
      <c r="A1888" s="79"/>
      <c r="F1888" s="73"/>
    </row>
    <row r="1889" spans="1:6" x14ac:dyDescent="0.2">
      <c r="A1889" s="79"/>
      <c r="F1889" s="73"/>
    </row>
    <row r="1890" spans="1:6" x14ac:dyDescent="0.2">
      <c r="A1890" s="79"/>
      <c r="F1890" s="73"/>
    </row>
    <row r="1891" spans="1:6" x14ac:dyDescent="0.2">
      <c r="A1891" s="79"/>
      <c r="F1891" s="73"/>
    </row>
    <row r="1892" spans="1:6" x14ac:dyDescent="0.2">
      <c r="A1892" s="79"/>
      <c r="F1892" s="73"/>
    </row>
    <row r="1893" spans="1:6" x14ac:dyDescent="0.2">
      <c r="A1893" s="79"/>
      <c r="F1893" s="73"/>
    </row>
    <row r="1894" spans="1:6" x14ac:dyDescent="0.2">
      <c r="A1894" s="79"/>
      <c r="F1894" s="73"/>
    </row>
    <row r="1895" spans="1:6" x14ac:dyDescent="0.2">
      <c r="A1895" s="79"/>
      <c r="F1895" s="73"/>
    </row>
    <row r="1896" spans="1:6" x14ac:dyDescent="0.2">
      <c r="A1896" s="79"/>
      <c r="F1896" s="73"/>
    </row>
    <row r="1897" spans="1:6" x14ac:dyDescent="0.2">
      <c r="A1897" s="79"/>
      <c r="F1897" s="73"/>
    </row>
    <row r="1898" spans="1:6" x14ac:dyDescent="0.2">
      <c r="A1898" s="79"/>
      <c r="F1898" s="73"/>
    </row>
    <row r="1899" spans="1:6" x14ac:dyDescent="0.2">
      <c r="A1899" s="79"/>
      <c r="F1899" s="73"/>
    </row>
    <row r="1900" spans="1:6" x14ac:dyDescent="0.2">
      <c r="A1900" s="79"/>
      <c r="F1900" s="73"/>
    </row>
    <row r="1901" spans="1:6" x14ac:dyDescent="0.2">
      <c r="A1901" s="79"/>
      <c r="F1901" s="73"/>
    </row>
    <row r="1902" spans="1:6" x14ac:dyDescent="0.2">
      <c r="A1902" s="79"/>
      <c r="F1902" s="73"/>
    </row>
    <row r="1903" spans="1:6" x14ac:dyDescent="0.2">
      <c r="A1903" s="79"/>
      <c r="F1903" s="73"/>
    </row>
    <row r="1904" spans="1:6" x14ac:dyDescent="0.2">
      <c r="A1904" s="79"/>
      <c r="F1904" s="73"/>
    </row>
    <row r="1905" spans="1:6" x14ac:dyDescent="0.2">
      <c r="A1905" s="79"/>
      <c r="F1905" s="73"/>
    </row>
    <row r="1906" spans="1:6" x14ac:dyDescent="0.2">
      <c r="A1906" s="79"/>
      <c r="F1906" s="73"/>
    </row>
    <row r="1907" spans="1:6" x14ac:dyDescent="0.2">
      <c r="A1907" s="79"/>
      <c r="F1907" s="73"/>
    </row>
    <row r="1908" spans="1:6" x14ac:dyDescent="0.2">
      <c r="A1908" s="79"/>
      <c r="F1908" s="73"/>
    </row>
    <row r="1909" spans="1:6" x14ac:dyDescent="0.2">
      <c r="A1909" s="79"/>
      <c r="F1909" s="73"/>
    </row>
    <row r="1910" spans="1:6" x14ac:dyDescent="0.2">
      <c r="A1910" s="79"/>
      <c r="F1910" s="73"/>
    </row>
    <row r="1911" spans="1:6" x14ac:dyDescent="0.2">
      <c r="A1911" s="79"/>
      <c r="F1911" s="73"/>
    </row>
    <row r="1912" spans="1:6" x14ac:dyDescent="0.2">
      <c r="A1912" s="79"/>
      <c r="F1912" s="73"/>
    </row>
    <row r="1913" spans="1:6" x14ac:dyDescent="0.2">
      <c r="A1913" s="79"/>
      <c r="F1913" s="73"/>
    </row>
    <row r="1914" spans="1:6" x14ac:dyDescent="0.2">
      <c r="A1914" s="79"/>
      <c r="F1914" s="73"/>
    </row>
    <row r="1915" spans="1:6" x14ac:dyDescent="0.2">
      <c r="A1915" s="79"/>
      <c r="F1915" s="73"/>
    </row>
    <row r="1916" spans="1:6" x14ac:dyDescent="0.2">
      <c r="A1916" s="79"/>
      <c r="F1916" s="73"/>
    </row>
    <row r="1917" spans="1:6" x14ac:dyDescent="0.2">
      <c r="A1917" s="79"/>
      <c r="F1917" s="73"/>
    </row>
    <row r="1918" spans="1:6" x14ac:dyDescent="0.2">
      <c r="A1918" s="79"/>
      <c r="F1918" s="73"/>
    </row>
    <row r="1919" spans="1:6" x14ac:dyDescent="0.2">
      <c r="A1919" s="79"/>
      <c r="F1919" s="73"/>
    </row>
    <row r="1920" spans="1:6" x14ac:dyDescent="0.2">
      <c r="A1920" s="79"/>
      <c r="F1920" s="73"/>
    </row>
    <row r="1921" spans="1:6" x14ac:dyDescent="0.2">
      <c r="A1921" s="79"/>
      <c r="F1921" s="73"/>
    </row>
    <row r="1922" spans="1:6" x14ac:dyDescent="0.2">
      <c r="A1922" s="79"/>
      <c r="F1922" s="73"/>
    </row>
    <row r="1923" spans="1:6" x14ac:dyDescent="0.2">
      <c r="A1923" s="79"/>
      <c r="F1923" s="73"/>
    </row>
    <row r="1924" spans="1:6" x14ac:dyDescent="0.2">
      <c r="A1924" s="79"/>
      <c r="F1924" s="73"/>
    </row>
    <row r="1925" spans="1:6" x14ac:dyDescent="0.2">
      <c r="A1925" s="79"/>
      <c r="F1925" s="73"/>
    </row>
    <row r="1926" spans="1:6" x14ac:dyDescent="0.2">
      <c r="A1926" s="79"/>
      <c r="F1926" s="73"/>
    </row>
    <row r="1927" spans="1:6" x14ac:dyDescent="0.2">
      <c r="A1927" s="79"/>
      <c r="F1927" s="73"/>
    </row>
    <row r="1928" spans="1:6" x14ac:dyDescent="0.2">
      <c r="A1928" s="79"/>
      <c r="F1928" s="73"/>
    </row>
    <row r="1929" spans="1:6" x14ac:dyDescent="0.2">
      <c r="A1929" s="79"/>
      <c r="F1929" s="73"/>
    </row>
    <row r="1930" spans="1:6" x14ac:dyDescent="0.2">
      <c r="A1930" s="79"/>
      <c r="F1930" s="73"/>
    </row>
    <row r="1931" spans="1:6" x14ac:dyDescent="0.2">
      <c r="A1931" s="79"/>
      <c r="F1931" s="73"/>
    </row>
    <row r="1932" spans="1:6" x14ac:dyDescent="0.2">
      <c r="A1932" s="79"/>
      <c r="F1932" s="73"/>
    </row>
    <row r="1933" spans="1:6" x14ac:dyDescent="0.2">
      <c r="A1933" s="79"/>
      <c r="F1933" s="73"/>
    </row>
    <row r="1934" spans="1:6" x14ac:dyDescent="0.2">
      <c r="A1934" s="79"/>
      <c r="F1934" s="73"/>
    </row>
    <row r="1935" spans="1:6" x14ac:dyDescent="0.2">
      <c r="A1935" s="79"/>
      <c r="F1935" s="73"/>
    </row>
    <row r="1936" spans="1:6" x14ac:dyDescent="0.2">
      <c r="A1936" s="79"/>
      <c r="F1936" s="73"/>
    </row>
    <row r="1937" spans="1:6" x14ac:dyDescent="0.2">
      <c r="A1937" s="79"/>
      <c r="F1937" s="73"/>
    </row>
    <row r="1938" spans="1:6" x14ac:dyDescent="0.2">
      <c r="A1938" s="79"/>
      <c r="F1938" s="73"/>
    </row>
    <row r="1939" spans="1:6" x14ac:dyDescent="0.2">
      <c r="A1939" s="79"/>
      <c r="F1939" s="73"/>
    </row>
    <row r="1940" spans="1:6" x14ac:dyDescent="0.2">
      <c r="A1940" s="79"/>
      <c r="F1940" s="73"/>
    </row>
    <row r="1941" spans="1:6" x14ac:dyDescent="0.2">
      <c r="A1941" s="79"/>
      <c r="F1941" s="73"/>
    </row>
    <row r="1942" spans="1:6" x14ac:dyDescent="0.2">
      <c r="A1942" s="79"/>
      <c r="F1942" s="73"/>
    </row>
    <row r="1943" spans="1:6" x14ac:dyDescent="0.2">
      <c r="A1943" s="79"/>
      <c r="F1943" s="73"/>
    </row>
    <row r="1944" spans="1:6" x14ac:dyDescent="0.2">
      <c r="A1944" s="79"/>
      <c r="F1944" s="73"/>
    </row>
    <row r="1945" spans="1:6" x14ac:dyDescent="0.2">
      <c r="A1945" s="79"/>
      <c r="F1945" s="73"/>
    </row>
    <row r="1946" spans="1:6" x14ac:dyDescent="0.2">
      <c r="A1946" s="79"/>
      <c r="F1946" s="73"/>
    </row>
    <row r="1947" spans="1:6" x14ac:dyDescent="0.2">
      <c r="A1947" s="79"/>
      <c r="F1947" s="73"/>
    </row>
    <row r="1948" spans="1:6" x14ac:dyDescent="0.2">
      <c r="A1948" s="79"/>
      <c r="F1948" s="73"/>
    </row>
    <row r="1949" spans="1:6" x14ac:dyDescent="0.2">
      <c r="A1949" s="79"/>
      <c r="F1949" s="73"/>
    </row>
    <row r="1950" spans="1:6" x14ac:dyDescent="0.2">
      <c r="A1950" s="79"/>
      <c r="F1950" s="73"/>
    </row>
    <row r="1951" spans="1:6" x14ac:dyDescent="0.2">
      <c r="A1951" s="79"/>
      <c r="F1951" s="73"/>
    </row>
    <row r="1952" spans="1:6" x14ac:dyDescent="0.2">
      <c r="A1952" s="79"/>
      <c r="F1952" s="73"/>
    </row>
    <row r="1953" spans="1:6" x14ac:dyDescent="0.2">
      <c r="A1953" s="79"/>
      <c r="F1953" s="73"/>
    </row>
    <row r="1954" spans="1:6" x14ac:dyDescent="0.2">
      <c r="A1954" s="79"/>
      <c r="F1954" s="73"/>
    </row>
    <row r="1955" spans="1:6" x14ac:dyDescent="0.2">
      <c r="A1955" s="79"/>
      <c r="F1955" s="73"/>
    </row>
    <row r="1956" spans="1:6" x14ac:dyDescent="0.2">
      <c r="A1956" s="79"/>
      <c r="F1956" s="73"/>
    </row>
    <row r="1957" spans="1:6" x14ac:dyDescent="0.2">
      <c r="A1957" s="79"/>
      <c r="F1957" s="73"/>
    </row>
    <row r="1958" spans="1:6" x14ac:dyDescent="0.2">
      <c r="A1958" s="79"/>
      <c r="F1958" s="73"/>
    </row>
    <row r="1959" spans="1:6" x14ac:dyDescent="0.2">
      <c r="A1959" s="79"/>
      <c r="F1959" s="73"/>
    </row>
    <row r="1960" spans="1:6" x14ac:dyDescent="0.2">
      <c r="A1960" s="79"/>
      <c r="F1960" s="73"/>
    </row>
    <row r="1961" spans="1:6" x14ac:dyDescent="0.2">
      <c r="A1961" s="79"/>
      <c r="F1961" s="73"/>
    </row>
    <row r="1962" spans="1:6" x14ac:dyDescent="0.2">
      <c r="A1962" s="79"/>
      <c r="F1962" s="73"/>
    </row>
    <row r="1963" spans="1:6" x14ac:dyDescent="0.2">
      <c r="A1963" s="79"/>
      <c r="F1963" s="73"/>
    </row>
    <row r="1964" spans="1:6" x14ac:dyDescent="0.2">
      <c r="A1964" s="79"/>
      <c r="F1964" s="73"/>
    </row>
    <row r="1965" spans="1:6" x14ac:dyDescent="0.2">
      <c r="A1965" s="79"/>
      <c r="F1965" s="73"/>
    </row>
    <row r="1966" spans="1:6" x14ac:dyDescent="0.2">
      <c r="A1966" s="79"/>
      <c r="F1966" s="73"/>
    </row>
    <row r="1967" spans="1:6" x14ac:dyDescent="0.2">
      <c r="A1967" s="79"/>
      <c r="F1967" s="73"/>
    </row>
    <row r="1968" spans="1:6" x14ac:dyDescent="0.2">
      <c r="A1968" s="79"/>
      <c r="F1968" s="73"/>
    </row>
    <row r="1969" spans="1:6" x14ac:dyDescent="0.2">
      <c r="A1969" s="79"/>
      <c r="F1969" s="73"/>
    </row>
    <row r="1970" spans="1:6" x14ac:dyDescent="0.2">
      <c r="A1970" s="79"/>
      <c r="F1970" s="73"/>
    </row>
    <row r="1971" spans="1:6" x14ac:dyDescent="0.2">
      <c r="A1971" s="79"/>
      <c r="F1971" s="73"/>
    </row>
    <row r="1972" spans="1:6" x14ac:dyDescent="0.2">
      <c r="A1972" s="79"/>
      <c r="F1972" s="73"/>
    </row>
    <row r="1973" spans="1:6" x14ac:dyDescent="0.2">
      <c r="A1973" s="79"/>
      <c r="F1973" s="73"/>
    </row>
    <row r="1974" spans="1:6" x14ac:dyDescent="0.2">
      <c r="A1974" s="79"/>
      <c r="F1974" s="73"/>
    </row>
    <row r="1975" spans="1:6" x14ac:dyDescent="0.2">
      <c r="A1975" s="79"/>
      <c r="F1975" s="73"/>
    </row>
    <row r="1976" spans="1:6" x14ac:dyDescent="0.2">
      <c r="A1976" s="79"/>
      <c r="F1976" s="73"/>
    </row>
    <row r="1977" spans="1:6" x14ac:dyDescent="0.2">
      <c r="A1977" s="79"/>
      <c r="F1977" s="73"/>
    </row>
    <row r="1978" spans="1:6" x14ac:dyDescent="0.2">
      <c r="A1978" s="79"/>
      <c r="F1978" s="73"/>
    </row>
    <row r="1979" spans="1:6" x14ac:dyDescent="0.2">
      <c r="A1979" s="79"/>
      <c r="F1979" s="73"/>
    </row>
    <row r="1980" spans="1:6" x14ac:dyDescent="0.2">
      <c r="A1980" s="79"/>
      <c r="F1980" s="73"/>
    </row>
    <row r="1981" spans="1:6" x14ac:dyDescent="0.2">
      <c r="A1981" s="79"/>
      <c r="F1981" s="73"/>
    </row>
    <row r="1982" spans="1:6" x14ac:dyDescent="0.2">
      <c r="A1982" s="79"/>
      <c r="F1982" s="73"/>
    </row>
    <row r="1983" spans="1:6" x14ac:dyDescent="0.2">
      <c r="A1983" s="79"/>
      <c r="F1983" s="73"/>
    </row>
    <row r="1984" spans="1:6" x14ac:dyDescent="0.2">
      <c r="A1984" s="79"/>
      <c r="F1984" s="73"/>
    </row>
    <row r="1985" spans="1:6" x14ac:dyDescent="0.2">
      <c r="A1985" s="79"/>
      <c r="F1985" s="73"/>
    </row>
    <row r="1986" spans="1:6" x14ac:dyDescent="0.2">
      <c r="A1986" s="79"/>
      <c r="F1986" s="73"/>
    </row>
    <row r="1987" spans="1:6" x14ac:dyDescent="0.2">
      <c r="A1987" s="79"/>
      <c r="F1987" s="73"/>
    </row>
    <row r="1988" spans="1:6" x14ac:dyDescent="0.2">
      <c r="A1988" s="79"/>
      <c r="F1988" s="73"/>
    </row>
    <row r="1989" spans="1:6" x14ac:dyDescent="0.2">
      <c r="A1989" s="79"/>
      <c r="F1989" s="73"/>
    </row>
    <row r="1990" spans="1:6" x14ac:dyDescent="0.2">
      <c r="A1990" s="79"/>
      <c r="F1990" s="73"/>
    </row>
    <row r="1991" spans="1:6" x14ac:dyDescent="0.2">
      <c r="A1991" s="79"/>
      <c r="F1991" s="73"/>
    </row>
    <row r="1992" spans="1:6" x14ac:dyDescent="0.2">
      <c r="A1992" s="79"/>
      <c r="F1992" s="73"/>
    </row>
    <row r="1993" spans="1:6" x14ac:dyDescent="0.2">
      <c r="A1993" s="79"/>
      <c r="F1993" s="73"/>
    </row>
    <row r="1994" spans="1:6" x14ac:dyDescent="0.2">
      <c r="A1994" s="79"/>
      <c r="F1994" s="73"/>
    </row>
    <row r="1995" spans="1:6" x14ac:dyDescent="0.2">
      <c r="A1995" s="79"/>
      <c r="F1995" s="73"/>
    </row>
    <row r="1996" spans="1:6" x14ac:dyDescent="0.2">
      <c r="A1996" s="79"/>
      <c r="F1996" s="73"/>
    </row>
    <row r="1997" spans="1:6" x14ac:dyDescent="0.2">
      <c r="A1997" s="79"/>
      <c r="F1997" s="73"/>
    </row>
    <row r="1998" spans="1:6" x14ac:dyDescent="0.2">
      <c r="A1998" s="79"/>
      <c r="F1998" s="73"/>
    </row>
    <row r="1999" spans="1:6" x14ac:dyDescent="0.2">
      <c r="A1999" s="79"/>
      <c r="F1999" s="73"/>
    </row>
    <row r="2000" spans="1:6" x14ac:dyDescent="0.2">
      <c r="A2000" s="79"/>
      <c r="F2000" s="73"/>
    </row>
    <row r="2001" spans="1:6" x14ac:dyDescent="0.2">
      <c r="A2001" s="79"/>
      <c r="F2001" s="73"/>
    </row>
    <row r="2002" spans="1:6" x14ac:dyDescent="0.2">
      <c r="A2002" s="79"/>
      <c r="F2002" s="73"/>
    </row>
    <row r="2003" spans="1:6" x14ac:dyDescent="0.2">
      <c r="A2003" s="79"/>
      <c r="F2003" s="73"/>
    </row>
    <row r="2004" spans="1:6" x14ac:dyDescent="0.2">
      <c r="A2004" s="79"/>
      <c r="F2004" s="73"/>
    </row>
    <row r="2005" spans="1:6" x14ac:dyDescent="0.2">
      <c r="A2005" s="79"/>
      <c r="F2005" s="73"/>
    </row>
    <row r="2006" spans="1:6" x14ac:dyDescent="0.2">
      <c r="A2006" s="79"/>
      <c r="F2006" s="73"/>
    </row>
    <row r="2007" spans="1:6" x14ac:dyDescent="0.2">
      <c r="A2007" s="79"/>
      <c r="F2007" s="73"/>
    </row>
    <row r="2008" spans="1:6" x14ac:dyDescent="0.2">
      <c r="A2008" s="79"/>
      <c r="F2008" s="73"/>
    </row>
    <row r="2009" spans="1:6" x14ac:dyDescent="0.2">
      <c r="A2009" s="79"/>
      <c r="F2009" s="73"/>
    </row>
    <row r="2010" spans="1:6" x14ac:dyDescent="0.2">
      <c r="A2010" s="79"/>
      <c r="F2010" s="73"/>
    </row>
    <row r="2011" spans="1:6" x14ac:dyDescent="0.2">
      <c r="A2011" s="79"/>
      <c r="F2011" s="73"/>
    </row>
    <row r="2012" spans="1:6" x14ac:dyDescent="0.2">
      <c r="A2012" s="79"/>
      <c r="F2012" s="73"/>
    </row>
    <row r="2013" spans="1:6" x14ac:dyDescent="0.2">
      <c r="A2013" s="79"/>
      <c r="F2013" s="73"/>
    </row>
    <row r="2014" spans="1:6" x14ac:dyDescent="0.2">
      <c r="A2014" s="79"/>
      <c r="F2014" s="73"/>
    </row>
    <row r="2015" spans="1:6" x14ac:dyDescent="0.2">
      <c r="A2015" s="79"/>
      <c r="F2015" s="73"/>
    </row>
    <row r="2016" spans="1:6" x14ac:dyDescent="0.2">
      <c r="A2016" s="79"/>
      <c r="F2016" s="73"/>
    </row>
    <row r="2017" spans="1:6" x14ac:dyDescent="0.2">
      <c r="A2017" s="79"/>
      <c r="F2017" s="73"/>
    </row>
    <row r="2018" spans="1:6" x14ac:dyDescent="0.2">
      <c r="A2018" s="79"/>
      <c r="F2018" s="73"/>
    </row>
    <row r="2019" spans="1:6" x14ac:dyDescent="0.2">
      <c r="A2019" s="79"/>
      <c r="F2019" s="73"/>
    </row>
    <row r="2020" spans="1:6" x14ac:dyDescent="0.2">
      <c r="A2020" s="79"/>
      <c r="F2020" s="73"/>
    </row>
    <row r="2021" spans="1:6" x14ac:dyDescent="0.2">
      <c r="A2021" s="79"/>
      <c r="F2021" s="73"/>
    </row>
    <row r="2022" spans="1:6" x14ac:dyDescent="0.2">
      <c r="A2022" s="79"/>
      <c r="F2022" s="73"/>
    </row>
    <row r="2023" spans="1:6" x14ac:dyDescent="0.2">
      <c r="A2023" s="79"/>
      <c r="F2023" s="73"/>
    </row>
    <row r="2024" spans="1:6" x14ac:dyDescent="0.2">
      <c r="A2024" s="79"/>
      <c r="F2024" s="73"/>
    </row>
    <row r="2025" spans="1:6" x14ac:dyDescent="0.2">
      <c r="A2025" s="79"/>
      <c r="F2025" s="73"/>
    </row>
    <row r="2026" spans="1:6" x14ac:dyDescent="0.2">
      <c r="A2026" s="79"/>
      <c r="F2026" s="73"/>
    </row>
    <row r="2027" spans="1:6" x14ac:dyDescent="0.2">
      <c r="A2027" s="79"/>
      <c r="F2027" s="73"/>
    </row>
    <row r="2028" spans="1:6" x14ac:dyDescent="0.2">
      <c r="A2028" s="79"/>
      <c r="F2028" s="73"/>
    </row>
    <row r="2029" spans="1:6" x14ac:dyDescent="0.2">
      <c r="A2029" s="79"/>
      <c r="F2029" s="73"/>
    </row>
    <row r="2030" spans="1:6" x14ac:dyDescent="0.2">
      <c r="A2030" s="79"/>
      <c r="F2030" s="73"/>
    </row>
    <row r="2031" spans="1:6" x14ac:dyDescent="0.2">
      <c r="A2031" s="79"/>
      <c r="F2031" s="73"/>
    </row>
    <row r="2032" spans="1:6" x14ac:dyDescent="0.2">
      <c r="A2032" s="79"/>
      <c r="F2032" s="73"/>
    </row>
    <row r="2033" spans="1:6" x14ac:dyDescent="0.2">
      <c r="A2033" s="79"/>
      <c r="F2033" s="73"/>
    </row>
    <row r="2034" spans="1:6" x14ac:dyDescent="0.2">
      <c r="A2034" s="79"/>
      <c r="F2034" s="73"/>
    </row>
    <row r="2035" spans="1:6" x14ac:dyDescent="0.2">
      <c r="A2035" s="79"/>
      <c r="F2035" s="73"/>
    </row>
    <row r="2036" spans="1:6" x14ac:dyDescent="0.2">
      <c r="A2036" s="79"/>
      <c r="F2036" s="73"/>
    </row>
    <row r="2037" spans="1:6" x14ac:dyDescent="0.2">
      <c r="A2037" s="79"/>
      <c r="F2037" s="73"/>
    </row>
    <row r="2038" spans="1:6" x14ac:dyDescent="0.2">
      <c r="A2038" s="79"/>
      <c r="F2038" s="73"/>
    </row>
    <row r="2039" spans="1:6" x14ac:dyDescent="0.2">
      <c r="A2039" s="79"/>
      <c r="F2039" s="73"/>
    </row>
    <row r="2040" spans="1:6" x14ac:dyDescent="0.2">
      <c r="A2040" s="79"/>
      <c r="F2040" s="73"/>
    </row>
    <row r="2041" spans="1:6" x14ac:dyDescent="0.2">
      <c r="A2041" s="79"/>
      <c r="F2041" s="73"/>
    </row>
    <row r="2042" spans="1:6" x14ac:dyDescent="0.2">
      <c r="A2042" s="79"/>
      <c r="F2042" s="73"/>
    </row>
    <row r="2043" spans="1:6" x14ac:dyDescent="0.2">
      <c r="A2043" s="79"/>
      <c r="F2043" s="73"/>
    </row>
    <row r="2044" spans="1:6" x14ac:dyDescent="0.2">
      <c r="A2044" s="79"/>
      <c r="F2044" s="73"/>
    </row>
    <row r="2045" spans="1:6" x14ac:dyDescent="0.2">
      <c r="A2045" s="79"/>
      <c r="F2045" s="73"/>
    </row>
    <row r="2046" spans="1:6" x14ac:dyDescent="0.2">
      <c r="A2046" s="79"/>
      <c r="F2046" s="73"/>
    </row>
    <row r="2047" spans="1:6" x14ac:dyDescent="0.2">
      <c r="A2047" s="79"/>
      <c r="F2047" s="73"/>
    </row>
    <row r="2048" spans="1:6" x14ac:dyDescent="0.2">
      <c r="A2048" s="79"/>
      <c r="F2048" s="73"/>
    </row>
    <row r="2049" spans="1:6" x14ac:dyDescent="0.2">
      <c r="A2049" s="79"/>
      <c r="F2049" s="73"/>
    </row>
    <row r="2050" spans="1:6" x14ac:dyDescent="0.2">
      <c r="A2050" s="79"/>
      <c r="F2050" s="73"/>
    </row>
    <row r="2051" spans="1:6" x14ac:dyDescent="0.2">
      <c r="A2051" s="79"/>
      <c r="F2051" s="73"/>
    </row>
    <row r="2052" spans="1:6" x14ac:dyDescent="0.2">
      <c r="A2052" s="79"/>
      <c r="F2052" s="73"/>
    </row>
    <row r="2053" spans="1:6" x14ac:dyDescent="0.2">
      <c r="A2053" s="79"/>
      <c r="F2053" s="73"/>
    </row>
    <row r="2054" spans="1:6" x14ac:dyDescent="0.2">
      <c r="A2054" s="79"/>
      <c r="F2054" s="73"/>
    </row>
    <row r="2055" spans="1:6" x14ac:dyDescent="0.2">
      <c r="A2055" s="79"/>
      <c r="F2055" s="73"/>
    </row>
    <row r="2056" spans="1:6" x14ac:dyDescent="0.2">
      <c r="A2056" s="79"/>
      <c r="F2056" s="73"/>
    </row>
    <row r="2057" spans="1:6" x14ac:dyDescent="0.2">
      <c r="A2057" s="79"/>
      <c r="F2057" s="73"/>
    </row>
    <row r="2058" spans="1:6" x14ac:dyDescent="0.2">
      <c r="A2058" s="79"/>
      <c r="F2058" s="73"/>
    </row>
    <row r="2059" spans="1:6" x14ac:dyDescent="0.2">
      <c r="A2059" s="79"/>
      <c r="F2059" s="73"/>
    </row>
    <row r="2060" spans="1:6" x14ac:dyDescent="0.2">
      <c r="A2060" s="79"/>
      <c r="F2060" s="73"/>
    </row>
    <row r="2061" spans="1:6" x14ac:dyDescent="0.2">
      <c r="A2061" s="79"/>
      <c r="F2061" s="73"/>
    </row>
    <row r="2062" spans="1:6" x14ac:dyDescent="0.2">
      <c r="A2062" s="79"/>
      <c r="F2062" s="73"/>
    </row>
    <row r="2063" spans="1:6" x14ac:dyDescent="0.2">
      <c r="A2063" s="79"/>
      <c r="F2063" s="73"/>
    </row>
    <row r="2064" spans="1:6" x14ac:dyDescent="0.2">
      <c r="A2064" s="79"/>
      <c r="F2064" s="73"/>
    </row>
    <row r="2065" spans="1:6" x14ac:dyDescent="0.2">
      <c r="A2065" s="79"/>
      <c r="F2065" s="73"/>
    </row>
    <row r="2066" spans="1:6" x14ac:dyDescent="0.2">
      <c r="A2066" s="79"/>
      <c r="F2066" s="73"/>
    </row>
    <row r="2067" spans="1:6" x14ac:dyDescent="0.2">
      <c r="A2067" s="79"/>
      <c r="F2067" s="73"/>
    </row>
    <row r="2068" spans="1:6" x14ac:dyDescent="0.2">
      <c r="A2068" s="79"/>
      <c r="F2068" s="73"/>
    </row>
    <row r="2069" spans="1:6" x14ac:dyDescent="0.2">
      <c r="A2069" s="79"/>
      <c r="F2069" s="73"/>
    </row>
    <row r="2070" spans="1:6" x14ac:dyDescent="0.2">
      <c r="A2070" s="79"/>
      <c r="F2070" s="73"/>
    </row>
    <row r="2071" spans="1:6" x14ac:dyDescent="0.2">
      <c r="A2071" s="79"/>
      <c r="F2071" s="73"/>
    </row>
    <row r="2072" spans="1:6" x14ac:dyDescent="0.2">
      <c r="A2072" s="79"/>
      <c r="F2072" s="73"/>
    </row>
    <row r="2073" spans="1:6" x14ac:dyDescent="0.2">
      <c r="A2073" s="79"/>
      <c r="F2073" s="73"/>
    </row>
    <row r="2074" spans="1:6" x14ac:dyDescent="0.2">
      <c r="A2074" s="79"/>
      <c r="F2074" s="73"/>
    </row>
    <row r="2075" spans="1:6" x14ac:dyDescent="0.2">
      <c r="A2075" s="79"/>
      <c r="F2075" s="73"/>
    </row>
    <row r="2076" spans="1:6" x14ac:dyDescent="0.2">
      <c r="A2076" s="79"/>
      <c r="F2076" s="73"/>
    </row>
    <row r="2077" spans="1:6" x14ac:dyDescent="0.2">
      <c r="A2077" s="79"/>
      <c r="F2077" s="73"/>
    </row>
    <row r="2078" spans="1:6" x14ac:dyDescent="0.2">
      <c r="A2078" s="79"/>
      <c r="F2078" s="73"/>
    </row>
    <row r="2079" spans="1:6" x14ac:dyDescent="0.2">
      <c r="A2079" s="79"/>
      <c r="F2079" s="73"/>
    </row>
    <row r="2080" spans="1:6" x14ac:dyDescent="0.2">
      <c r="A2080" s="79"/>
      <c r="F2080" s="73"/>
    </row>
    <row r="2081" spans="1:6" x14ac:dyDescent="0.2">
      <c r="A2081" s="79"/>
      <c r="F2081" s="73"/>
    </row>
    <row r="2082" spans="1:6" x14ac:dyDescent="0.2">
      <c r="A2082" s="79"/>
      <c r="F2082" s="73"/>
    </row>
    <row r="2083" spans="1:6" x14ac:dyDescent="0.2">
      <c r="A2083" s="79"/>
      <c r="F2083" s="73"/>
    </row>
    <row r="2084" spans="1:6" x14ac:dyDescent="0.2">
      <c r="A2084" s="79"/>
      <c r="F2084" s="73"/>
    </row>
    <row r="2085" spans="1:6" x14ac:dyDescent="0.2">
      <c r="A2085" s="79"/>
      <c r="F2085" s="73"/>
    </row>
    <row r="2086" spans="1:6" x14ac:dyDescent="0.2">
      <c r="A2086" s="79"/>
      <c r="F2086" s="73"/>
    </row>
    <row r="2087" spans="1:6" x14ac:dyDescent="0.2">
      <c r="A2087" s="79"/>
      <c r="F2087" s="73"/>
    </row>
    <row r="2088" spans="1:6" x14ac:dyDescent="0.2">
      <c r="A2088" s="79"/>
      <c r="F2088" s="73"/>
    </row>
    <row r="2089" spans="1:6" x14ac:dyDescent="0.2">
      <c r="A2089" s="79"/>
      <c r="F2089" s="73"/>
    </row>
    <row r="2090" spans="1:6" x14ac:dyDescent="0.2">
      <c r="A2090" s="79"/>
      <c r="F2090" s="73"/>
    </row>
    <row r="2091" spans="1:6" x14ac:dyDescent="0.2">
      <c r="A2091" s="79"/>
      <c r="F2091" s="73"/>
    </row>
    <row r="2092" spans="1:6" x14ac:dyDescent="0.2">
      <c r="A2092" s="79"/>
      <c r="F2092" s="73"/>
    </row>
    <row r="2093" spans="1:6" x14ac:dyDescent="0.2">
      <c r="A2093" s="79"/>
      <c r="F2093" s="73"/>
    </row>
    <row r="2094" spans="1:6" x14ac:dyDescent="0.2">
      <c r="A2094" s="79"/>
      <c r="F2094" s="73"/>
    </row>
    <row r="2095" spans="1:6" x14ac:dyDescent="0.2">
      <c r="A2095" s="79"/>
      <c r="F2095" s="73"/>
    </row>
    <row r="2096" spans="1:6" x14ac:dyDescent="0.2">
      <c r="A2096" s="79"/>
      <c r="F2096" s="73"/>
    </row>
    <row r="2097" spans="1:6" x14ac:dyDescent="0.2">
      <c r="A2097" s="79"/>
      <c r="F2097" s="73"/>
    </row>
    <row r="2098" spans="1:6" x14ac:dyDescent="0.2">
      <c r="A2098" s="79"/>
      <c r="F2098" s="73"/>
    </row>
    <row r="2099" spans="1:6" x14ac:dyDescent="0.2">
      <c r="A2099" s="79"/>
      <c r="F2099" s="73"/>
    </row>
    <row r="2100" spans="1:6" x14ac:dyDescent="0.2">
      <c r="A2100" s="79"/>
      <c r="F2100" s="73"/>
    </row>
    <row r="2101" spans="1:6" x14ac:dyDescent="0.2">
      <c r="A2101" s="79"/>
      <c r="F2101" s="73"/>
    </row>
    <row r="2102" spans="1:6" x14ac:dyDescent="0.2">
      <c r="A2102" s="79"/>
      <c r="F2102" s="73"/>
    </row>
    <row r="2103" spans="1:6" x14ac:dyDescent="0.2">
      <c r="A2103" s="79"/>
      <c r="F2103" s="73"/>
    </row>
    <row r="2104" spans="1:6" x14ac:dyDescent="0.2">
      <c r="A2104" s="79"/>
      <c r="F2104" s="73"/>
    </row>
    <row r="2105" spans="1:6" x14ac:dyDescent="0.2">
      <c r="A2105" s="79"/>
      <c r="F2105" s="73"/>
    </row>
    <row r="2106" spans="1:6" x14ac:dyDescent="0.2">
      <c r="A2106" s="79"/>
      <c r="F2106" s="73"/>
    </row>
    <row r="2107" spans="1:6" x14ac:dyDescent="0.2">
      <c r="A2107" s="79"/>
      <c r="F2107" s="73"/>
    </row>
    <row r="2108" spans="1:6" x14ac:dyDescent="0.2">
      <c r="A2108" s="79"/>
      <c r="F2108" s="73"/>
    </row>
    <row r="2109" spans="1:6" x14ac:dyDescent="0.2">
      <c r="A2109" s="79"/>
      <c r="F2109" s="73"/>
    </row>
    <row r="2110" spans="1:6" x14ac:dyDescent="0.2">
      <c r="A2110" s="79"/>
      <c r="F2110" s="73"/>
    </row>
    <row r="2111" spans="1:6" x14ac:dyDescent="0.2">
      <c r="A2111" s="79"/>
      <c r="F2111" s="73"/>
    </row>
    <row r="2112" spans="1:6" x14ac:dyDescent="0.2">
      <c r="A2112" s="79"/>
      <c r="F2112" s="73"/>
    </row>
    <row r="2113" spans="1:6" x14ac:dyDescent="0.2">
      <c r="A2113" s="79"/>
      <c r="F2113" s="73"/>
    </row>
    <row r="2114" spans="1:6" x14ac:dyDescent="0.2">
      <c r="A2114" s="79"/>
      <c r="F2114" s="73"/>
    </row>
    <row r="2115" spans="1:6" x14ac:dyDescent="0.2">
      <c r="A2115" s="79"/>
      <c r="F2115" s="73"/>
    </row>
    <row r="2116" spans="1:6" x14ac:dyDescent="0.2">
      <c r="A2116" s="79"/>
      <c r="F2116" s="73"/>
    </row>
    <row r="2117" spans="1:6" x14ac:dyDescent="0.2">
      <c r="A2117" s="79"/>
      <c r="F2117" s="73"/>
    </row>
    <row r="2118" spans="1:6" x14ac:dyDescent="0.2">
      <c r="A2118" s="79"/>
      <c r="F2118" s="73"/>
    </row>
    <row r="2119" spans="1:6" x14ac:dyDescent="0.2">
      <c r="A2119" s="79"/>
      <c r="F2119" s="73"/>
    </row>
    <row r="2120" spans="1:6" x14ac:dyDescent="0.2">
      <c r="A2120" s="79"/>
      <c r="F2120" s="73"/>
    </row>
    <row r="2121" spans="1:6" x14ac:dyDescent="0.2">
      <c r="A2121" s="79"/>
      <c r="F2121" s="73"/>
    </row>
    <row r="2122" spans="1:6" x14ac:dyDescent="0.2">
      <c r="A2122" s="79"/>
      <c r="F2122" s="73"/>
    </row>
    <row r="2123" spans="1:6" x14ac:dyDescent="0.2">
      <c r="A2123" s="79"/>
      <c r="F2123" s="73"/>
    </row>
    <row r="2124" spans="1:6" x14ac:dyDescent="0.2">
      <c r="A2124" s="79"/>
      <c r="F2124" s="73"/>
    </row>
    <row r="2125" spans="1:6" x14ac:dyDescent="0.2">
      <c r="A2125" s="79"/>
      <c r="F2125" s="73"/>
    </row>
    <row r="2126" spans="1:6" x14ac:dyDescent="0.2">
      <c r="A2126" s="79"/>
      <c r="F2126" s="73"/>
    </row>
    <row r="2127" spans="1:6" x14ac:dyDescent="0.2">
      <c r="A2127" s="79"/>
      <c r="F2127" s="73"/>
    </row>
    <row r="2128" spans="1:6" x14ac:dyDescent="0.2">
      <c r="A2128" s="79"/>
      <c r="F2128" s="73"/>
    </row>
    <row r="2129" spans="1:6" x14ac:dyDescent="0.2">
      <c r="A2129" s="79"/>
      <c r="F2129" s="73"/>
    </row>
    <row r="2130" spans="1:6" x14ac:dyDescent="0.2">
      <c r="A2130" s="79"/>
      <c r="F2130" s="73"/>
    </row>
    <row r="2131" spans="1:6" x14ac:dyDescent="0.2">
      <c r="A2131" s="79"/>
      <c r="F2131" s="73"/>
    </row>
    <row r="2132" spans="1:6" x14ac:dyDescent="0.2">
      <c r="A2132" s="79"/>
      <c r="F2132" s="73"/>
    </row>
    <row r="2133" spans="1:6" x14ac:dyDescent="0.2">
      <c r="A2133" s="79"/>
      <c r="F2133" s="73"/>
    </row>
    <row r="2134" spans="1:6" x14ac:dyDescent="0.2">
      <c r="A2134" s="79"/>
      <c r="F2134" s="73"/>
    </row>
    <row r="2135" spans="1:6" x14ac:dyDescent="0.2">
      <c r="A2135" s="79"/>
      <c r="F2135" s="73"/>
    </row>
    <row r="2136" spans="1:6" x14ac:dyDescent="0.2">
      <c r="A2136" s="79"/>
      <c r="F2136" s="73"/>
    </row>
    <row r="2137" spans="1:6" x14ac:dyDescent="0.2">
      <c r="A2137" s="79"/>
      <c r="F2137" s="73"/>
    </row>
    <row r="2138" spans="1:6" x14ac:dyDescent="0.2">
      <c r="A2138" s="79"/>
      <c r="F2138" s="73"/>
    </row>
    <row r="2139" spans="1:6" x14ac:dyDescent="0.2">
      <c r="A2139" s="79"/>
      <c r="F2139" s="73"/>
    </row>
    <row r="2140" spans="1:6" x14ac:dyDescent="0.2">
      <c r="A2140" s="79"/>
      <c r="F2140" s="73"/>
    </row>
    <row r="2141" spans="1:6" x14ac:dyDescent="0.2">
      <c r="A2141" s="79"/>
      <c r="F2141" s="73"/>
    </row>
    <row r="2142" spans="1:6" x14ac:dyDescent="0.2">
      <c r="A2142" s="79"/>
      <c r="F2142" s="73"/>
    </row>
    <row r="2143" spans="1:6" x14ac:dyDescent="0.2">
      <c r="A2143" s="79"/>
      <c r="F2143" s="73"/>
    </row>
    <row r="2144" spans="1:6" x14ac:dyDescent="0.2">
      <c r="A2144" s="79"/>
      <c r="F2144" s="73"/>
    </row>
    <row r="2145" spans="1:6" x14ac:dyDescent="0.2">
      <c r="A2145" s="79"/>
      <c r="F2145" s="73"/>
    </row>
    <row r="2146" spans="1:6" x14ac:dyDescent="0.2">
      <c r="A2146" s="79"/>
      <c r="F2146" s="73"/>
    </row>
    <row r="2147" spans="1:6" x14ac:dyDescent="0.2">
      <c r="A2147" s="79"/>
      <c r="F2147" s="73"/>
    </row>
    <row r="2148" spans="1:6" x14ac:dyDescent="0.2">
      <c r="A2148" s="79"/>
      <c r="F2148" s="73"/>
    </row>
    <row r="2149" spans="1:6" x14ac:dyDescent="0.2">
      <c r="A2149" s="79"/>
      <c r="F2149" s="73"/>
    </row>
    <row r="2150" spans="1:6" x14ac:dyDescent="0.2">
      <c r="A2150" s="79"/>
      <c r="F2150" s="73"/>
    </row>
    <row r="2151" spans="1:6" x14ac:dyDescent="0.2">
      <c r="A2151" s="79"/>
      <c r="F2151" s="73"/>
    </row>
    <row r="2152" spans="1:6" x14ac:dyDescent="0.2">
      <c r="A2152" s="79"/>
      <c r="F2152" s="73"/>
    </row>
    <row r="2153" spans="1:6" x14ac:dyDescent="0.2">
      <c r="A2153" s="79"/>
      <c r="F2153" s="73"/>
    </row>
    <row r="2154" spans="1:6" x14ac:dyDescent="0.2">
      <c r="A2154" s="79"/>
      <c r="F2154" s="73"/>
    </row>
    <row r="2155" spans="1:6" x14ac:dyDescent="0.2">
      <c r="A2155" s="79"/>
      <c r="F2155" s="73"/>
    </row>
    <row r="2156" spans="1:6" x14ac:dyDescent="0.2">
      <c r="A2156" s="79"/>
      <c r="F2156" s="73"/>
    </row>
    <row r="2157" spans="1:6" x14ac:dyDescent="0.2">
      <c r="A2157" s="79"/>
      <c r="F2157" s="73"/>
    </row>
    <row r="2158" spans="1:6" x14ac:dyDescent="0.2">
      <c r="A2158" s="79"/>
      <c r="F2158" s="73"/>
    </row>
    <row r="2159" spans="1:6" x14ac:dyDescent="0.2">
      <c r="A2159" s="79"/>
      <c r="F2159" s="73"/>
    </row>
    <row r="2160" spans="1:6" x14ac:dyDescent="0.2">
      <c r="A2160" s="79"/>
      <c r="F2160" s="73"/>
    </row>
    <row r="2161" spans="1:6" x14ac:dyDescent="0.2">
      <c r="A2161" s="79"/>
      <c r="F2161" s="73"/>
    </row>
    <row r="2162" spans="1:6" x14ac:dyDescent="0.2">
      <c r="A2162" s="79"/>
      <c r="F2162" s="73"/>
    </row>
    <row r="2163" spans="1:6" x14ac:dyDescent="0.2">
      <c r="A2163" s="79"/>
      <c r="F2163" s="73"/>
    </row>
    <row r="2164" spans="1:6" x14ac:dyDescent="0.2">
      <c r="A2164" s="79"/>
      <c r="F2164" s="73"/>
    </row>
    <row r="2165" spans="1:6" x14ac:dyDescent="0.2">
      <c r="A2165" s="79"/>
      <c r="F2165" s="73"/>
    </row>
    <row r="2166" spans="1:6" x14ac:dyDescent="0.2">
      <c r="A2166" s="79"/>
      <c r="F2166" s="73"/>
    </row>
    <row r="2167" spans="1:6" x14ac:dyDescent="0.2">
      <c r="A2167" s="79"/>
      <c r="F2167" s="73"/>
    </row>
    <row r="2168" spans="1:6" x14ac:dyDescent="0.2">
      <c r="A2168" s="79"/>
      <c r="F2168" s="73"/>
    </row>
    <row r="2169" spans="1:6" x14ac:dyDescent="0.2">
      <c r="A2169" s="79"/>
      <c r="F2169" s="73"/>
    </row>
    <row r="2170" spans="1:6" x14ac:dyDescent="0.2">
      <c r="A2170" s="79"/>
      <c r="F2170" s="73"/>
    </row>
    <row r="2171" spans="1:6" x14ac:dyDescent="0.2">
      <c r="A2171" s="79"/>
      <c r="F2171" s="73"/>
    </row>
    <row r="2172" spans="1:6" x14ac:dyDescent="0.2">
      <c r="A2172" s="79"/>
      <c r="F2172" s="73"/>
    </row>
    <row r="2173" spans="1:6" x14ac:dyDescent="0.2">
      <c r="A2173" s="79"/>
      <c r="F2173" s="73"/>
    </row>
    <row r="2174" spans="1:6" x14ac:dyDescent="0.2">
      <c r="A2174" s="79"/>
      <c r="F2174" s="73"/>
    </row>
    <row r="2175" spans="1:6" x14ac:dyDescent="0.2">
      <c r="A2175" s="79"/>
      <c r="F2175" s="73"/>
    </row>
    <row r="2176" spans="1:6" x14ac:dyDescent="0.2">
      <c r="A2176" s="79"/>
      <c r="F2176" s="73"/>
    </row>
    <row r="2177" spans="1:6" x14ac:dyDescent="0.2">
      <c r="A2177" s="79"/>
      <c r="F2177" s="73"/>
    </row>
    <row r="2178" spans="1:6" x14ac:dyDescent="0.2">
      <c r="A2178" s="79"/>
      <c r="F2178" s="73"/>
    </row>
    <row r="2179" spans="1:6" x14ac:dyDescent="0.2">
      <c r="A2179" s="79"/>
      <c r="F2179" s="73"/>
    </row>
    <row r="2180" spans="1:6" x14ac:dyDescent="0.2">
      <c r="A2180" s="79"/>
      <c r="F2180" s="73"/>
    </row>
    <row r="2181" spans="1:6" x14ac:dyDescent="0.2">
      <c r="A2181" s="79"/>
      <c r="F2181" s="73"/>
    </row>
    <row r="2182" spans="1:6" x14ac:dyDescent="0.2">
      <c r="A2182" s="79"/>
      <c r="F2182" s="73"/>
    </row>
    <row r="2183" spans="1:6" x14ac:dyDescent="0.2">
      <c r="A2183" s="79"/>
      <c r="F2183" s="73"/>
    </row>
    <row r="2184" spans="1:6" x14ac:dyDescent="0.2">
      <c r="A2184" s="79"/>
      <c r="F2184" s="73"/>
    </row>
    <row r="2185" spans="1:6" x14ac:dyDescent="0.2">
      <c r="A2185" s="79"/>
      <c r="F2185" s="73"/>
    </row>
    <row r="2186" spans="1:6" x14ac:dyDescent="0.2">
      <c r="A2186" s="79"/>
      <c r="F2186" s="73"/>
    </row>
    <row r="2187" spans="1:6" x14ac:dyDescent="0.2">
      <c r="A2187" s="79"/>
      <c r="F2187" s="73"/>
    </row>
    <row r="2188" spans="1:6" x14ac:dyDescent="0.2">
      <c r="A2188" s="79"/>
      <c r="F2188" s="73"/>
    </row>
    <row r="2189" spans="1:6" x14ac:dyDescent="0.2">
      <c r="A2189" s="79"/>
      <c r="F2189" s="73"/>
    </row>
    <row r="2190" spans="1:6" x14ac:dyDescent="0.2">
      <c r="A2190" s="79"/>
      <c r="F2190" s="73"/>
    </row>
    <row r="2191" spans="1:6" x14ac:dyDescent="0.2">
      <c r="A2191" s="79"/>
      <c r="F2191" s="73"/>
    </row>
    <row r="2192" spans="1:6" x14ac:dyDescent="0.2">
      <c r="A2192" s="79"/>
      <c r="F2192" s="73"/>
    </row>
    <row r="2193" spans="1:6" x14ac:dyDescent="0.2">
      <c r="A2193" s="79"/>
      <c r="F2193" s="73"/>
    </row>
    <row r="2194" spans="1:6" x14ac:dyDescent="0.2">
      <c r="A2194" s="79"/>
      <c r="F2194" s="73"/>
    </row>
    <row r="2195" spans="1:6" x14ac:dyDescent="0.2">
      <c r="A2195" s="79"/>
      <c r="F2195" s="73"/>
    </row>
    <row r="2196" spans="1:6" x14ac:dyDescent="0.2">
      <c r="A2196" s="77"/>
      <c r="F2196" s="73"/>
    </row>
    <row r="2197" spans="1:6" x14ac:dyDescent="0.2">
      <c r="A2197" s="77"/>
      <c r="F2197" s="73"/>
    </row>
    <row r="2198" spans="1:6" x14ac:dyDescent="0.2">
      <c r="A2198" s="77"/>
      <c r="F2198" s="73"/>
    </row>
    <row r="2199" spans="1:6" x14ac:dyDescent="0.2">
      <c r="A2199" s="77"/>
      <c r="F2199" s="73"/>
    </row>
    <row r="2200" spans="1:6" x14ac:dyDescent="0.2">
      <c r="A2200" s="77"/>
      <c r="F2200" s="73"/>
    </row>
    <row r="2201" spans="1:6" x14ac:dyDescent="0.2">
      <c r="A2201" s="77"/>
      <c r="F2201" s="73"/>
    </row>
    <row r="2202" spans="1:6" x14ac:dyDescent="0.2">
      <c r="A2202" s="77"/>
      <c r="F2202" s="73"/>
    </row>
    <row r="2203" spans="1:6" x14ac:dyDescent="0.2">
      <c r="A2203" s="77"/>
      <c r="F2203" s="73"/>
    </row>
    <row r="2204" spans="1:6" x14ac:dyDescent="0.2">
      <c r="A2204" s="77"/>
      <c r="F2204" s="73"/>
    </row>
    <row r="2205" spans="1:6" x14ac:dyDescent="0.2">
      <c r="A2205" s="77"/>
      <c r="F2205" s="73"/>
    </row>
    <row r="2206" spans="1:6" x14ac:dyDescent="0.2">
      <c r="A2206" s="77"/>
      <c r="F2206" s="73"/>
    </row>
    <row r="2207" spans="1:6" x14ac:dyDescent="0.2">
      <c r="A2207" s="77"/>
      <c r="F2207" s="73"/>
    </row>
    <row r="2208" spans="1:6" x14ac:dyDescent="0.2">
      <c r="A2208" s="77"/>
      <c r="F2208" s="73"/>
    </row>
    <row r="2209" spans="1:6" x14ac:dyDescent="0.2">
      <c r="A2209" s="77"/>
      <c r="F2209" s="73"/>
    </row>
    <row r="2210" spans="1:6" x14ac:dyDescent="0.2">
      <c r="A2210" s="77"/>
      <c r="F2210" s="73"/>
    </row>
    <row r="2211" spans="1:6" x14ac:dyDescent="0.2">
      <c r="A2211" s="77"/>
      <c r="F2211" s="73"/>
    </row>
    <row r="2212" spans="1:6" x14ac:dyDescent="0.2">
      <c r="A2212" s="77"/>
      <c r="F2212" s="73"/>
    </row>
    <row r="2213" spans="1:6" x14ac:dyDescent="0.2">
      <c r="A2213" s="77"/>
      <c r="F2213" s="73"/>
    </row>
    <row r="2214" spans="1:6" x14ac:dyDescent="0.2">
      <c r="A2214" s="77"/>
      <c r="F2214" s="73"/>
    </row>
    <row r="2215" spans="1:6" x14ac:dyDescent="0.2">
      <c r="A2215" s="77"/>
      <c r="F2215" s="73"/>
    </row>
    <row r="2216" spans="1:6" x14ac:dyDescent="0.2">
      <c r="A2216" s="77"/>
      <c r="F2216" s="73"/>
    </row>
    <row r="2217" spans="1:6" x14ac:dyDescent="0.2">
      <c r="A2217" s="77"/>
      <c r="F2217" s="73"/>
    </row>
    <row r="2218" spans="1:6" x14ac:dyDescent="0.2">
      <c r="A2218" s="77"/>
      <c r="F2218" s="73"/>
    </row>
    <row r="2219" spans="1:6" x14ac:dyDescent="0.2">
      <c r="A2219" s="77"/>
      <c r="F2219" s="73"/>
    </row>
    <row r="2220" spans="1:6" x14ac:dyDescent="0.2">
      <c r="A2220" s="77"/>
      <c r="F2220" s="73"/>
    </row>
    <row r="2221" spans="1:6" x14ac:dyDescent="0.2">
      <c r="A2221" s="77"/>
      <c r="F2221" s="73"/>
    </row>
    <row r="2222" spans="1:6" x14ac:dyDescent="0.2">
      <c r="A2222" s="77"/>
      <c r="F2222" s="73"/>
    </row>
    <row r="2223" spans="1:6" x14ac:dyDescent="0.2">
      <c r="A2223" s="77"/>
      <c r="F2223" s="73"/>
    </row>
    <row r="2224" spans="1:6" x14ac:dyDescent="0.2">
      <c r="A2224" s="77"/>
      <c r="F2224" s="73"/>
    </row>
    <row r="2225" spans="1:6" x14ac:dyDescent="0.2">
      <c r="A2225" s="77"/>
      <c r="F2225" s="73"/>
    </row>
    <row r="2226" spans="1:6" x14ac:dyDescent="0.2">
      <c r="A2226" s="77"/>
      <c r="F2226" s="73"/>
    </row>
    <row r="2227" spans="1:6" x14ac:dyDescent="0.2">
      <c r="A2227" s="79"/>
      <c r="F2227" s="73"/>
    </row>
    <row r="2228" spans="1:6" x14ac:dyDescent="0.2">
      <c r="A2228" s="79"/>
      <c r="F2228" s="73"/>
    </row>
    <row r="2229" spans="1:6" x14ac:dyDescent="0.2">
      <c r="A2229" s="79"/>
      <c r="F2229" s="73"/>
    </row>
    <row r="2230" spans="1:6" x14ac:dyDescent="0.2">
      <c r="A2230" s="79"/>
      <c r="F2230" s="73"/>
    </row>
    <row r="2231" spans="1:6" x14ac:dyDescent="0.2">
      <c r="A2231" s="79"/>
      <c r="F2231" s="73"/>
    </row>
    <row r="2232" spans="1:6" x14ac:dyDescent="0.2">
      <c r="A2232" s="79"/>
      <c r="F2232" s="73"/>
    </row>
    <row r="2233" spans="1:6" x14ac:dyDescent="0.2">
      <c r="A2233" s="79"/>
      <c r="F2233" s="73"/>
    </row>
    <row r="2234" spans="1:6" x14ac:dyDescent="0.2">
      <c r="A2234" s="79"/>
      <c r="F2234" s="73"/>
    </row>
    <row r="2235" spans="1:6" x14ac:dyDescent="0.2">
      <c r="A2235" s="79"/>
      <c r="F2235" s="73"/>
    </row>
    <row r="2236" spans="1:6" x14ac:dyDescent="0.2">
      <c r="A2236" s="79"/>
      <c r="F2236" s="73"/>
    </row>
    <row r="2237" spans="1:6" x14ac:dyDescent="0.2">
      <c r="A2237" s="79"/>
      <c r="F2237" s="73"/>
    </row>
    <row r="2238" spans="1:6" x14ac:dyDescent="0.2">
      <c r="A2238" s="79"/>
      <c r="F2238" s="73"/>
    </row>
    <row r="2239" spans="1:6" x14ac:dyDescent="0.2">
      <c r="A2239" s="79"/>
      <c r="F2239" s="73"/>
    </row>
    <row r="2240" spans="1:6" x14ac:dyDescent="0.2">
      <c r="A2240" s="79"/>
      <c r="F2240" s="73"/>
    </row>
    <row r="2241" spans="1:6" x14ac:dyDescent="0.2">
      <c r="A2241" s="79"/>
      <c r="F2241" s="73"/>
    </row>
    <row r="2242" spans="1:6" x14ac:dyDescent="0.2">
      <c r="A2242" s="79"/>
      <c r="F2242" s="73"/>
    </row>
    <row r="2243" spans="1:6" x14ac:dyDescent="0.2">
      <c r="A2243" s="79"/>
      <c r="F2243" s="73"/>
    </row>
    <row r="2244" spans="1:6" x14ac:dyDescent="0.2">
      <c r="A2244" s="79"/>
      <c r="F2244" s="73"/>
    </row>
    <row r="2245" spans="1:6" x14ac:dyDescent="0.2">
      <c r="A2245" s="79"/>
      <c r="F2245" s="73"/>
    </row>
    <row r="2246" spans="1:6" x14ac:dyDescent="0.2">
      <c r="A2246" s="79"/>
      <c r="F2246" s="73"/>
    </row>
    <row r="2247" spans="1:6" x14ac:dyDescent="0.2">
      <c r="A2247" s="79"/>
      <c r="F2247" s="73"/>
    </row>
    <row r="2248" spans="1:6" x14ac:dyDescent="0.2">
      <c r="A2248" s="79"/>
      <c r="F2248" s="73"/>
    </row>
    <row r="2249" spans="1:6" x14ac:dyDescent="0.2">
      <c r="A2249" s="79"/>
      <c r="F2249" s="73"/>
    </row>
    <row r="2250" spans="1:6" x14ac:dyDescent="0.2">
      <c r="A2250" s="79"/>
      <c r="F2250" s="73"/>
    </row>
    <row r="2251" spans="1:6" x14ac:dyDescent="0.2">
      <c r="A2251" s="79"/>
      <c r="F2251" s="73"/>
    </row>
    <row r="2252" spans="1:6" x14ac:dyDescent="0.2">
      <c r="A2252" s="79"/>
      <c r="F2252" s="73"/>
    </row>
    <row r="2253" spans="1:6" x14ac:dyDescent="0.2">
      <c r="A2253" s="79"/>
      <c r="F2253" s="73"/>
    </row>
    <row r="2254" spans="1:6" x14ac:dyDescent="0.2">
      <c r="A2254" s="79"/>
      <c r="F2254" s="73"/>
    </row>
    <row r="2255" spans="1:6" x14ac:dyDescent="0.2">
      <c r="A2255" s="79"/>
      <c r="F2255" s="73"/>
    </row>
    <row r="2256" spans="1:6" x14ac:dyDescent="0.2">
      <c r="A2256" s="79"/>
      <c r="F2256" s="73"/>
    </row>
    <row r="2257" spans="1:6" x14ac:dyDescent="0.2">
      <c r="A2257" s="79"/>
      <c r="F2257" s="73"/>
    </row>
    <row r="2258" spans="1:6" x14ac:dyDescent="0.2">
      <c r="A2258" s="79"/>
      <c r="F2258" s="73"/>
    </row>
    <row r="2259" spans="1:6" x14ac:dyDescent="0.2">
      <c r="A2259" s="79"/>
      <c r="F2259" s="73"/>
    </row>
    <row r="2260" spans="1:6" x14ac:dyDescent="0.2">
      <c r="A2260" s="79"/>
      <c r="F2260" s="73"/>
    </row>
    <row r="2261" spans="1:6" x14ac:dyDescent="0.2">
      <c r="A2261" s="79"/>
      <c r="F2261" s="73"/>
    </row>
    <row r="2262" spans="1:6" x14ac:dyDescent="0.2">
      <c r="A2262" s="79"/>
      <c r="F2262" s="73"/>
    </row>
    <row r="2263" spans="1:6" x14ac:dyDescent="0.2">
      <c r="A2263" s="79"/>
      <c r="F2263" s="73"/>
    </row>
    <row r="2264" spans="1:6" x14ac:dyDescent="0.2">
      <c r="A2264" s="79"/>
      <c r="F2264" s="73"/>
    </row>
    <row r="2265" spans="1:6" x14ac:dyDescent="0.2">
      <c r="A2265" s="79"/>
      <c r="F2265" s="73"/>
    </row>
    <row r="2266" spans="1:6" x14ac:dyDescent="0.2">
      <c r="A2266" s="79"/>
      <c r="F2266" s="73"/>
    </row>
    <row r="2267" spans="1:6" x14ac:dyDescent="0.2">
      <c r="A2267" s="79"/>
      <c r="F2267" s="73"/>
    </row>
    <row r="2268" spans="1:6" x14ac:dyDescent="0.2">
      <c r="A2268" s="79"/>
      <c r="F2268" s="73"/>
    </row>
    <row r="2269" spans="1:6" x14ac:dyDescent="0.2">
      <c r="A2269" s="79"/>
      <c r="F2269" s="73"/>
    </row>
    <row r="2270" spans="1:6" x14ac:dyDescent="0.2">
      <c r="A2270" s="79"/>
      <c r="F2270" s="73"/>
    </row>
    <row r="2271" spans="1:6" x14ac:dyDescent="0.2">
      <c r="A2271" s="79"/>
      <c r="F2271" s="73"/>
    </row>
    <row r="2272" spans="1:6" x14ac:dyDescent="0.2">
      <c r="A2272" s="79"/>
      <c r="F2272" s="73"/>
    </row>
    <row r="2273" spans="1:6" x14ac:dyDescent="0.2">
      <c r="A2273" s="79"/>
      <c r="F2273" s="73"/>
    </row>
    <row r="2274" spans="1:6" x14ac:dyDescent="0.2">
      <c r="A2274" s="79"/>
      <c r="F2274" s="73"/>
    </row>
    <row r="2275" spans="1:6" x14ac:dyDescent="0.2">
      <c r="A2275" s="79"/>
      <c r="F2275" s="73"/>
    </row>
    <row r="2276" spans="1:6" x14ac:dyDescent="0.2">
      <c r="A2276" s="79"/>
      <c r="F2276" s="73"/>
    </row>
    <row r="2277" spans="1:6" x14ac:dyDescent="0.2">
      <c r="A2277" s="79"/>
      <c r="F2277" s="73"/>
    </row>
    <row r="2278" spans="1:6" x14ac:dyDescent="0.2">
      <c r="A2278" s="79"/>
      <c r="F2278" s="73"/>
    </row>
    <row r="2279" spans="1:6" x14ac:dyDescent="0.2">
      <c r="A2279" s="79"/>
      <c r="F2279" s="73"/>
    </row>
    <row r="2280" spans="1:6" x14ac:dyDescent="0.2">
      <c r="A2280" s="79"/>
      <c r="F2280" s="73"/>
    </row>
    <row r="2281" spans="1:6" x14ac:dyDescent="0.2">
      <c r="A2281" s="79"/>
      <c r="F2281" s="73"/>
    </row>
    <row r="2282" spans="1:6" x14ac:dyDescent="0.2">
      <c r="A2282" s="79"/>
      <c r="F2282" s="73"/>
    </row>
    <row r="2283" spans="1:6" x14ac:dyDescent="0.2">
      <c r="A2283" s="79"/>
      <c r="F2283" s="73"/>
    </row>
    <row r="2284" spans="1:6" x14ac:dyDescent="0.2">
      <c r="A2284" s="79"/>
      <c r="F2284" s="73"/>
    </row>
    <row r="2285" spans="1:6" x14ac:dyDescent="0.2">
      <c r="A2285" s="79"/>
      <c r="F2285" s="73"/>
    </row>
    <row r="2286" spans="1:6" x14ac:dyDescent="0.2">
      <c r="A2286" s="79"/>
      <c r="F2286" s="73"/>
    </row>
    <row r="2287" spans="1:6" x14ac:dyDescent="0.2">
      <c r="A2287" s="79"/>
      <c r="F2287" s="73"/>
    </row>
    <row r="2288" spans="1:6" x14ac:dyDescent="0.2">
      <c r="A2288" s="79"/>
      <c r="F2288" s="73"/>
    </row>
    <row r="2289" spans="1:6" x14ac:dyDescent="0.2">
      <c r="A2289" s="79"/>
      <c r="F2289" s="73"/>
    </row>
    <row r="2290" spans="1:6" x14ac:dyDescent="0.2">
      <c r="A2290" s="79"/>
      <c r="F2290" s="73"/>
    </row>
    <row r="2291" spans="1:6" x14ac:dyDescent="0.2">
      <c r="A2291" s="79"/>
      <c r="F2291" s="73"/>
    </row>
    <row r="2292" spans="1:6" x14ac:dyDescent="0.2">
      <c r="A2292" s="79"/>
      <c r="F2292" s="73"/>
    </row>
    <row r="2293" spans="1:6" x14ac:dyDescent="0.2">
      <c r="A2293" s="79"/>
      <c r="F2293" s="73"/>
    </row>
    <row r="2294" spans="1:6" x14ac:dyDescent="0.2">
      <c r="A2294" s="79"/>
      <c r="F2294" s="73"/>
    </row>
    <row r="2295" spans="1:6" x14ac:dyDescent="0.2">
      <c r="A2295" s="79"/>
      <c r="F2295" s="73"/>
    </row>
    <row r="2296" spans="1:6" x14ac:dyDescent="0.2">
      <c r="A2296" s="79"/>
      <c r="F2296" s="73"/>
    </row>
    <row r="2297" spans="1:6" x14ac:dyDescent="0.2">
      <c r="A2297" s="79"/>
      <c r="F2297" s="73"/>
    </row>
    <row r="2298" spans="1:6" x14ac:dyDescent="0.2">
      <c r="A2298" s="79"/>
      <c r="F2298" s="73"/>
    </row>
    <row r="2299" spans="1:6" x14ac:dyDescent="0.2">
      <c r="A2299" s="79"/>
      <c r="F2299" s="73"/>
    </row>
    <row r="2300" spans="1:6" x14ac:dyDescent="0.2">
      <c r="A2300" s="79"/>
      <c r="F2300" s="73"/>
    </row>
    <row r="2301" spans="1:6" x14ac:dyDescent="0.2">
      <c r="A2301" s="79"/>
      <c r="F2301" s="73"/>
    </row>
    <row r="2302" spans="1:6" x14ac:dyDescent="0.2">
      <c r="A2302" s="79"/>
      <c r="F2302" s="73"/>
    </row>
    <row r="2303" spans="1:6" x14ac:dyDescent="0.2">
      <c r="A2303" s="79"/>
      <c r="F2303" s="73"/>
    </row>
    <row r="2304" spans="1:6" x14ac:dyDescent="0.2">
      <c r="A2304" s="79"/>
      <c r="F2304" s="73"/>
    </row>
    <row r="2305" spans="1:6" x14ac:dyDescent="0.2">
      <c r="A2305" s="79"/>
      <c r="F2305" s="73"/>
    </row>
    <row r="2306" spans="1:6" x14ac:dyDescent="0.2">
      <c r="A2306" s="79"/>
      <c r="F2306" s="73"/>
    </row>
    <row r="2307" spans="1:6" x14ac:dyDescent="0.2">
      <c r="A2307" s="79"/>
      <c r="F2307" s="73"/>
    </row>
    <row r="2308" spans="1:6" x14ac:dyDescent="0.2">
      <c r="A2308" s="79"/>
      <c r="F2308" s="73"/>
    </row>
    <row r="2309" spans="1:6" x14ac:dyDescent="0.2">
      <c r="A2309" s="79"/>
      <c r="F2309" s="73"/>
    </row>
    <row r="2310" spans="1:6" x14ac:dyDescent="0.2">
      <c r="A2310" s="79"/>
      <c r="F2310" s="73"/>
    </row>
    <row r="2311" spans="1:6" x14ac:dyDescent="0.2">
      <c r="A2311" s="79"/>
      <c r="F2311" s="73"/>
    </row>
    <row r="2312" spans="1:6" x14ac:dyDescent="0.2">
      <c r="A2312" s="79"/>
      <c r="F2312" s="73"/>
    </row>
    <row r="2313" spans="1:6" x14ac:dyDescent="0.2">
      <c r="A2313" s="79"/>
      <c r="F2313" s="73"/>
    </row>
    <row r="2314" spans="1:6" x14ac:dyDescent="0.2">
      <c r="A2314" s="79"/>
      <c r="F2314" s="73"/>
    </row>
    <row r="2315" spans="1:6" x14ac:dyDescent="0.2">
      <c r="A2315" s="79"/>
      <c r="F2315" s="73"/>
    </row>
    <row r="2316" spans="1:6" x14ac:dyDescent="0.2">
      <c r="A2316" s="79"/>
      <c r="F2316" s="73"/>
    </row>
    <row r="2317" spans="1:6" x14ac:dyDescent="0.2">
      <c r="A2317" s="79"/>
      <c r="F2317" s="73"/>
    </row>
    <row r="2318" spans="1:6" x14ac:dyDescent="0.2">
      <c r="A2318" s="79"/>
      <c r="F2318" s="73"/>
    </row>
    <row r="2319" spans="1:6" x14ac:dyDescent="0.2">
      <c r="A2319" s="79"/>
      <c r="F2319" s="73"/>
    </row>
    <row r="2320" spans="1:6" x14ac:dyDescent="0.2">
      <c r="A2320" s="79"/>
      <c r="F2320" s="73"/>
    </row>
    <row r="2321" spans="1:6" x14ac:dyDescent="0.2">
      <c r="A2321" s="79"/>
      <c r="F2321" s="73"/>
    </row>
    <row r="2322" spans="1:6" x14ac:dyDescent="0.2">
      <c r="A2322" s="79"/>
      <c r="F2322" s="73"/>
    </row>
    <row r="2323" spans="1:6" x14ac:dyDescent="0.2">
      <c r="A2323" s="79"/>
      <c r="F2323" s="73"/>
    </row>
    <row r="2324" spans="1:6" x14ac:dyDescent="0.2">
      <c r="A2324" s="79"/>
      <c r="F2324" s="73"/>
    </row>
    <row r="2325" spans="1:6" x14ac:dyDescent="0.2">
      <c r="A2325" s="79"/>
      <c r="F2325" s="73"/>
    </row>
    <row r="2326" spans="1:6" x14ac:dyDescent="0.2">
      <c r="A2326" s="79"/>
      <c r="F2326" s="73"/>
    </row>
    <row r="2327" spans="1:6" x14ac:dyDescent="0.2">
      <c r="A2327" s="79"/>
      <c r="F2327" s="73"/>
    </row>
    <row r="2328" spans="1:6" x14ac:dyDescent="0.2">
      <c r="A2328" s="79"/>
      <c r="F2328" s="73"/>
    </row>
    <row r="2329" spans="1:6" x14ac:dyDescent="0.2">
      <c r="A2329" s="79"/>
      <c r="F2329" s="73"/>
    </row>
    <row r="2330" spans="1:6" x14ac:dyDescent="0.2">
      <c r="A2330" s="79"/>
      <c r="F2330" s="73"/>
    </row>
    <row r="2331" spans="1:6" x14ac:dyDescent="0.2">
      <c r="A2331" s="79"/>
      <c r="F2331" s="73"/>
    </row>
    <row r="2332" spans="1:6" x14ac:dyDescent="0.2">
      <c r="A2332" s="79"/>
      <c r="F2332" s="73"/>
    </row>
    <row r="2333" spans="1:6" x14ac:dyDescent="0.2">
      <c r="A2333" s="79"/>
      <c r="F2333" s="73"/>
    </row>
    <row r="2334" spans="1:6" x14ac:dyDescent="0.2">
      <c r="A2334" s="79"/>
      <c r="F2334" s="73"/>
    </row>
    <row r="2335" spans="1:6" x14ac:dyDescent="0.2">
      <c r="A2335" s="79"/>
      <c r="F2335" s="73"/>
    </row>
    <row r="2336" spans="1:6" x14ac:dyDescent="0.2">
      <c r="A2336" s="79"/>
      <c r="F2336" s="73"/>
    </row>
    <row r="2337" spans="1:6" x14ac:dyDescent="0.2">
      <c r="A2337" s="79"/>
      <c r="F2337" s="73"/>
    </row>
    <row r="2338" spans="1:6" x14ac:dyDescent="0.2">
      <c r="A2338" s="79"/>
      <c r="F2338" s="73"/>
    </row>
    <row r="2339" spans="1:6" x14ac:dyDescent="0.2">
      <c r="A2339" s="79"/>
      <c r="F2339" s="73"/>
    </row>
    <row r="2340" spans="1:6" x14ac:dyDescent="0.2">
      <c r="A2340" s="79"/>
      <c r="F2340" s="73"/>
    </row>
    <row r="2341" spans="1:6" x14ac:dyDescent="0.2">
      <c r="A2341" s="79"/>
      <c r="F2341" s="73"/>
    </row>
    <row r="2342" spans="1:6" x14ac:dyDescent="0.2">
      <c r="A2342" s="79"/>
      <c r="F2342" s="73"/>
    </row>
    <row r="2343" spans="1:6" x14ac:dyDescent="0.2">
      <c r="A2343" s="79"/>
      <c r="F2343" s="73"/>
    </row>
    <row r="2344" spans="1:6" x14ac:dyDescent="0.2">
      <c r="A2344" s="79"/>
      <c r="F2344" s="73"/>
    </row>
    <row r="2345" spans="1:6" x14ac:dyDescent="0.2">
      <c r="A2345" s="79"/>
      <c r="F2345" s="73"/>
    </row>
    <row r="2346" spans="1:6" x14ac:dyDescent="0.2">
      <c r="A2346" s="79"/>
      <c r="F2346" s="73"/>
    </row>
    <row r="2347" spans="1:6" x14ac:dyDescent="0.2">
      <c r="A2347" s="79"/>
      <c r="F2347" s="73"/>
    </row>
    <row r="2348" spans="1:6" x14ac:dyDescent="0.2">
      <c r="A2348" s="79"/>
      <c r="F2348" s="73"/>
    </row>
    <row r="2349" spans="1:6" x14ac:dyDescent="0.2">
      <c r="A2349" s="79"/>
      <c r="F2349" s="73"/>
    </row>
    <row r="2350" spans="1:6" x14ac:dyDescent="0.2">
      <c r="A2350" s="79"/>
      <c r="F2350" s="73"/>
    </row>
    <row r="2351" spans="1:6" x14ac:dyDescent="0.2">
      <c r="A2351" s="79"/>
      <c r="F2351" s="73"/>
    </row>
    <row r="2352" spans="1:6" x14ac:dyDescent="0.2">
      <c r="A2352" s="79"/>
      <c r="F2352" s="73"/>
    </row>
    <row r="2353" spans="1:6" x14ac:dyDescent="0.2">
      <c r="A2353" s="79"/>
      <c r="F2353" s="73"/>
    </row>
    <row r="2354" spans="1:6" x14ac:dyDescent="0.2">
      <c r="A2354" s="79"/>
      <c r="F2354" s="73"/>
    </row>
    <row r="2355" spans="1:6" x14ac:dyDescent="0.2">
      <c r="A2355" s="79"/>
      <c r="F2355" s="73"/>
    </row>
    <row r="2356" spans="1:6" x14ac:dyDescent="0.2">
      <c r="A2356" s="79"/>
      <c r="F2356" s="73"/>
    </row>
    <row r="2357" spans="1:6" x14ac:dyDescent="0.2">
      <c r="A2357" s="79"/>
      <c r="F2357" s="73"/>
    </row>
    <row r="2358" spans="1:6" x14ac:dyDescent="0.2">
      <c r="A2358" s="79"/>
      <c r="F2358" s="73"/>
    </row>
    <row r="2359" spans="1:6" x14ac:dyDescent="0.2">
      <c r="A2359" s="79"/>
      <c r="F2359" s="73"/>
    </row>
    <row r="2360" spans="1:6" x14ac:dyDescent="0.2">
      <c r="A2360" s="79"/>
      <c r="F2360" s="73"/>
    </row>
    <row r="2361" spans="1:6" x14ac:dyDescent="0.2">
      <c r="A2361" s="79"/>
      <c r="F2361" s="73"/>
    </row>
    <row r="2362" spans="1:6" x14ac:dyDescent="0.2">
      <c r="A2362" s="79"/>
      <c r="F2362" s="73"/>
    </row>
    <row r="2363" spans="1:6" x14ac:dyDescent="0.2">
      <c r="A2363" s="79"/>
      <c r="F2363" s="73"/>
    </row>
    <row r="2364" spans="1:6" x14ac:dyDescent="0.2">
      <c r="A2364" s="79"/>
      <c r="F2364" s="73"/>
    </row>
    <row r="2365" spans="1:6" x14ac:dyDescent="0.2">
      <c r="A2365" s="79"/>
      <c r="F2365" s="73"/>
    </row>
    <row r="2366" spans="1:6" x14ac:dyDescent="0.2">
      <c r="A2366" s="79"/>
      <c r="F2366" s="73"/>
    </row>
    <row r="2367" spans="1:6" x14ac:dyDescent="0.2">
      <c r="A2367" s="79"/>
      <c r="F2367" s="73"/>
    </row>
    <row r="2368" spans="1:6" x14ac:dyDescent="0.2">
      <c r="A2368" s="79"/>
      <c r="F2368" s="73"/>
    </row>
    <row r="2369" spans="1:6" x14ac:dyDescent="0.2">
      <c r="A2369" s="79"/>
      <c r="F2369" s="73"/>
    </row>
    <row r="2370" spans="1:6" x14ac:dyDescent="0.2">
      <c r="A2370" s="79"/>
      <c r="F2370" s="73"/>
    </row>
    <row r="2371" spans="1:6" x14ac:dyDescent="0.2">
      <c r="A2371" s="79"/>
      <c r="F2371" s="73"/>
    </row>
    <row r="2372" spans="1:6" x14ac:dyDescent="0.2">
      <c r="A2372" s="79"/>
      <c r="F2372" s="73"/>
    </row>
    <row r="2373" spans="1:6" x14ac:dyDescent="0.2">
      <c r="A2373" s="79"/>
      <c r="F2373" s="73"/>
    </row>
    <row r="2374" spans="1:6" x14ac:dyDescent="0.2">
      <c r="A2374" s="79"/>
      <c r="F2374" s="73"/>
    </row>
    <row r="2375" spans="1:6" x14ac:dyDescent="0.2">
      <c r="A2375" s="79"/>
      <c r="F2375" s="73"/>
    </row>
    <row r="2376" spans="1:6" x14ac:dyDescent="0.2">
      <c r="A2376" s="79"/>
      <c r="F2376" s="73"/>
    </row>
    <row r="2377" spans="1:6" x14ac:dyDescent="0.2">
      <c r="A2377" s="79"/>
      <c r="F2377" s="73"/>
    </row>
    <row r="2378" spans="1:6" x14ac:dyDescent="0.2">
      <c r="A2378" s="79"/>
      <c r="F2378" s="73"/>
    </row>
    <row r="2379" spans="1:6" x14ac:dyDescent="0.2">
      <c r="A2379" s="79"/>
      <c r="F2379" s="73"/>
    </row>
    <row r="2380" spans="1:6" x14ac:dyDescent="0.2">
      <c r="A2380" s="79"/>
      <c r="F2380" s="73"/>
    </row>
    <row r="2381" spans="1:6" x14ac:dyDescent="0.2">
      <c r="A2381" s="79"/>
      <c r="F2381" s="73"/>
    </row>
    <row r="2382" spans="1:6" x14ac:dyDescent="0.2">
      <c r="A2382" s="79"/>
      <c r="F2382" s="73"/>
    </row>
    <row r="2383" spans="1:6" x14ac:dyDescent="0.2">
      <c r="A2383" s="79"/>
      <c r="F2383" s="73"/>
    </row>
    <row r="2384" spans="1:6" x14ac:dyDescent="0.2">
      <c r="A2384" s="79"/>
      <c r="F2384" s="73"/>
    </row>
    <row r="2385" spans="1:6" x14ac:dyDescent="0.2">
      <c r="A2385" s="79"/>
      <c r="F2385" s="73"/>
    </row>
    <row r="2386" spans="1:6" x14ac:dyDescent="0.2">
      <c r="A2386" s="79"/>
      <c r="F2386" s="73"/>
    </row>
    <row r="2387" spans="1:6" x14ac:dyDescent="0.2">
      <c r="A2387" s="79"/>
      <c r="F2387" s="73"/>
    </row>
    <row r="2388" spans="1:6" x14ac:dyDescent="0.2">
      <c r="A2388" s="79"/>
      <c r="F2388" s="73"/>
    </row>
    <row r="2389" spans="1:6" x14ac:dyDescent="0.2">
      <c r="A2389" s="79"/>
      <c r="F2389" s="73"/>
    </row>
    <row r="2390" spans="1:6" x14ac:dyDescent="0.2">
      <c r="A2390" s="79"/>
      <c r="F2390" s="73"/>
    </row>
    <row r="2391" spans="1:6" x14ac:dyDescent="0.2">
      <c r="A2391" s="79"/>
      <c r="F2391" s="73"/>
    </row>
    <row r="2392" spans="1:6" x14ac:dyDescent="0.2">
      <c r="A2392" s="79"/>
      <c r="F2392" s="73"/>
    </row>
    <row r="2393" spans="1:6" x14ac:dyDescent="0.2">
      <c r="A2393" s="79"/>
      <c r="F2393" s="73"/>
    </row>
    <row r="2394" spans="1:6" x14ac:dyDescent="0.2">
      <c r="A2394" s="79"/>
      <c r="F2394" s="73"/>
    </row>
    <row r="2395" spans="1:6" x14ac:dyDescent="0.2">
      <c r="A2395" s="79"/>
      <c r="F2395" s="73"/>
    </row>
    <row r="2396" spans="1:6" x14ac:dyDescent="0.2">
      <c r="A2396" s="79"/>
      <c r="F2396" s="73"/>
    </row>
    <row r="2397" spans="1:6" x14ac:dyDescent="0.2">
      <c r="A2397" s="79"/>
      <c r="F2397" s="73"/>
    </row>
    <row r="2398" spans="1:6" x14ac:dyDescent="0.2">
      <c r="A2398" s="79"/>
      <c r="F2398" s="73"/>
    </row>
    <row r="2399" spans="1:6" x14ac:dyDescent="0.2">
      <c r="A2399" s="79"/>
      <c r="F2399" s="73"/>
    </row>
    <row r="2400" spans="1:6" x14ac:dyDescent="0.2">
      <c r="A2400" s="79"/>
      <c r="F2400" s="73"/>
    </row>
    <row r="2401" spans="1:6" x14ac:dyDescent="0.2">
      <c r="A2401" s="79"/>
      <c r="F2401" s="73"/>
    </row>
    <row r="2402" spans="1:6" x14ac:dyDescent="0.2">
      <c r="A2402" s="79"/>
      <c r="F2402" s="73"/>
    </row>
    <row r="2403" spans="1:6" x14ac:dyDescent="0.2">
      <c r="A2403" s="79"/>
      <c r="F2403" s="73"/>
    </row>
    <row r="2404" spans="1:6" x14ac:dyDescent="0.2">
      <c r="A2404" s="79"/>
      <c r="F2404" s="73"/>
    </row>
    <row r="2405" spans="1:6" x14ac:dyDescent="0.2">
      <c r="A2405" s="79"/>
      <c r="F2405" s="73"/>
    </row>
    <row r="2406" spans="1:6" x14ac:dyDescent="0.2">
      <c r="A2406" s="79"/>
      <c r="F2406" s="73"/>
    </row>
    <row r="2407" spans="1:6" x14ac:dyDescent="0.2">
      <c r="A2407" s="79"/>
      <c r="F2407" s="73"/>
    </row>
    <row r="2408" spans="1:6" x14ac:dyDescent="0.2">
      <c r="A2408" s="79"/>
      <c r="F2408" s="73"/>
    </row>
    <row r="2409" spans="1:6" x14ac:dyDescent="0.2">
      <c r="A2409" s="79"/>
      <c r="F2409" s="73"/>
    </row>
    <row r="2410" spans="1:6" x14ac:dyDescent="0.2">
      <c r="A2410" s="79"/>
      <c r="F2410" s="73"/>
    </row>
    <row r="2411" spans="1:6" x14ac:dyDescent="0.2">
      <c r="A2411" s="79"/>
      <c r="F2411" s="73"/>
    </row>
    <row r="2412" spans="1:6" x14ac:dyDescent="0.2">
      <c r="A2412" s="79"/>
      <c r="F2412" s="73"/>
    </row>
    <row r="2413" spans="1:6" x14ac:dyDescent="0.2">
      <c r="A2413" s="79"/>
      <c r="F2413" s="73"/>
    </row>
    <row r="2414" spans="1:6" x14ac:dyDescent="0.2">
      <c r="A2414" s="79"/>
      <c r="F2414" s="73"/>
    </row>
    <row r="2415" spans="1:6" x14ac:dyDescent="0.2">
      <c r="A2415" s="79"/>
      <c r="F2415" s="73"/>
    </row>
    <row r="2416" spans="1:6" x14ac:dyDescent="0.2">
      <c r="A2416" s="79"/>
      <c r="F2416" s="73"/>
    </row>
    <row r="2417" spans="1:6" x14ac:dyDescent="0.2">
      <c r="A2417" s="79"/>
      <c r="F2417" s="73"/>
    </row>
    <row r="2418" spans="1:6" x14ac:dyDescent="0.2">
      <c r="A2418" s="79"/>
      <c r="F2418" s="73"/>
    </row>
    <row r="2419" spans="1:6" x14ac:dyDescent="0.2">
      <c r="A2419" s="79"/>
      <c r="F2419" s="73"/>
    </row>
    <row r="2420" spans="1:6" x14ac:dyDescent="0.2">
      <c r="A2420" s="79"/>
      <c r="F2420" s="73"/>
    </row>
    <row r="2421" spans="1:6" x14ac:dyDescent="0.2">
      <c r="A2421" s="79"/>
      <c r="F2421" s="73"/>
    </row>
    <row r="2422" spans="1:6" x14ac:dyDescent="0.2">
      <c r="A2422" s="79"/>
      <c r="F2422" s="73"/>
    </row>
    <row r="2423" spans="1:6" x14ac:dyDescent="0.2">
      <c r="A2423" s="79"/>
      <c r="F2423" s="73"/>
    </row>
    <row r="2424" spans="1:6" x14ac:dyDescent="0.2">
      <c r="A2424" s="79"/>
      <c r="F2424" s="73"/>
    </row>
    <row r="2425" spans="1:6" x14ac:dyDescent="0.2">
      <c r="A2425" s="79"/>
      <c r="F2425" s="73"/>
    </row>
    <row r="2426" spans="1:6" x14ac:dyDescent="0.2">
      <c r="A2426" s="79"/>
      <c r="F2426" s="73"/>
    </row>
    <row r="2427" spans="1:6" x14ac:dyDescent="0.2">
      <c r="A2427" s="79"/>
      <c r="F2427" s="73"/>
    </row>
    <row r="2428" spans="1:6" x14ac:dyDescent="0.2">
      <c r="A2428" s="79"/>
      <c r="F2428" s="73"/>
    </row>
    <row r="2429" spans="1:6" x14ac:dyDescent="0.2">
      <c r="A2429" s="79"/>
      <c r="F2429" s="73"/>
    </row>
    <row r="2430" spans="1:6" x14ac:dyDescent="0.2">
      <c r="A2430" s="79"/>
      <c r="F2430" s="73"/>
    </row>
    <row r="2431" spans="1:6" x14ac:dyDescent="0.2">
      <c r="A2431" s="79"/>
      <c r="F2431" s="73"/>
    </row>
    <row r="2432" spans="1:6" x14ac:dyDescent="0.2">
      <c r="A2432" s="79"/>
      <c r="F2432" s="73"/>
    </row>
    <row r="2433" spans="1:6" x14ac:dyDescent="0.2">
      <c r="A2433" s="79"/>
      <c r="F2433" s="73"/>
    </row>
    <row r="2434" spans="1:6" x14ac:dyDescent="0.2">
      <c r="A2434" s="79"/>
      <c r="F2434" s="73"/>
    </row>
    <row r="2435" spans="1:6" x14ac:dyDescent="0.2">
      <c r="A2435" s="79"/>
      <c r="F2435" s="73"/>
    </row>
    <row r="2436" spans="1:6" x14ac:dyDescent="0.2">
      <c r="A2436" s="79"/>
      <c r="F2436" s="73"/>
    </row>
    <row r="2437" spans="1:6" x14ac:dyDescent="0.2">
      <c r="A2437" s="79"/>
      <c r="F2437" s="73"/>
    </row>
    <row r="2438" spans="1:6" x14ac:dyDescent="0.2">
      <c r="A2438" s="79"/>
      <c r="F2438" s="73"/>
    </row>
    <row r="2439" spans="1:6" x14ac:dyDescent="0.2">
      <c r="A2439" s="79"/>
      <c r="F2439" s="73"/>
    </row>
    <row r="2440" spans="1:6" x14ac:dyDescent="0.2">
      <c r="A2440" s="79"/>
      <c r="F2440" s="73"/>
    </row>
    <row r="2441" spans="1:6" x14ac:dyDescent="0.2">
      <c r="A2441" s="79"/>
      <c r="F2441" s="73"/>
    </row>
    <row r="2442" spans="1:6" x14ac:dyDescent="0.2">
      <c r="A2442" s="79"/>
      <c r="F2442" s="73"/>
    </row>
    <row r="2443" spans="1:6" x14ac:dyDescent="0.2">
      <c r="A2443" s="79"/>
      <c r="F2443" s="73"/>
    </row>
    <row r="2444" spans="1:6" x14ac:dyDescent="0.2">
      <c r="A2444" s="79"/>
      <c r="F2444" s="73"/>
    </row>
    <row r="2445" spans="1:6" x14ac:dyDescent="0.2">
      <c r="A2445" s="79"/>
      <c r="F2445" s="73"/>
    </row>
    <row r="2446" spans="1:6" x14ac:dyDescent="0.2">
      <c r="A2446" s="79"/>
      <c r="F2446" s="73"/>
    </row>
    <row r="2447" spans="1:6" x14ac:dyDescent="0.2">
      <c r="A2447" s="79"/>
      <c r="F2447" s="73"/>
    </row>
    <row r="2448" spans="1:6" x14ac:dyDescent="0.2">
      <c r="A2448" s="79"/>
      <c r="F2448" s="73"/>
    </row>
    <row r="2449" spans="1:6" x14ac:dyDescent="0.2">
      <c r="A2449" s="79"/>
      <c r="F2449" s="73"/>
    </row>
    <row r="2450" spans="1:6" x14ac:dyDescent="0.2">
      <c r="A2450" s="79"/>
      <c r="F2450" s="73"/>
    </row>
    <row r="2451" spans="1:6" x14ac:dyDescent="0.2">
      <c r="A2451" s="79"/>
      <c r="F2451" s="73"/>
    </row>
    <row r="2452" spans="1:6" x14ac:dyDescent="0.2">
      <c r="A2452" s="79"/>
      <c r="F2452" s="73"/>
    </row>
    <row r="2453" spans="1:6" x14ac:dyDescent="0.2">
      <c r="A2453" s="79"/>
      <c r="F2453" s="73"/>
    </row>
    <row r="2454" spans="1:6" x14ac:dyDescent="0.2">
      <c r="A2454" s="79"/>
      <c r="F2454" s="73"/>
    </row>
    <row r="2455" spans="1:6" x14ac:dyDescent="0.2">
      <c r="A2455" s="79"/>
      <c r="F2455" s="73"/>
    </row>
    <row r="2456" spans="1:6" x14ac:dyDescent="0.2">
      <c r="A2456" s="79"/>
      <c r="F2456" s="73"/>
    </row>
    <row r="2457" spans="1:6" x14ac:dyDescent="0.2">
      <c r="A2457" s="79"/>
      <c r="F2457" s="73"/>
    </row>
    <row r="2458" spans="1:6" x14ac:dyDescent="0.2">
      <c r="A2458" s="79"/>
      <c r="F2458" s="73"/>
    </row>
    <row r="2459" spans="1:6" x14ac:dyDescent="0.2">
      <c r="A2459" s="79"/>
      <c r="F2459" s="73"/>
    </row>
    <row r="2460" spans="1:6" x14ac:dyDescent="0.2">
      <c r="A2460" s="79"/>
      <c r="F2460" s="73"/>
    </row>
    <row r="2461" spans="1:6" x14ac:dyDescent="0.2">
      <c r="A2461" s="79"/>
      <c r="F2461" s="73"/>
    </row>
    <row r="2462" spans="1:6" x14ac:dyDescent="0.2">
      <c r="A2462" s="79"/>
      <c r="F2462" s="73"/>
    </row>
    <row r="2463" spans="1:6" x14ac:dyDescent="0.2">
      <c r="A2463" s="79"/>
      <c r="F2463" s="73"/>
    </row>
    <row r="2464" spans="1:6" x14ac:dyDescent="0.2">
      <c r="A2464" s="79"/>
      <c r="F2464" s="73"/>
    </row>
    <row r="2465" spans="1:6" x14ac:dyDescent="0.2">
      <c r="A2465" s="79"/>
      <c r="F2465" s="73"/>
    </row>
    <row r="2466" spans="1:6" x14ac:dyDescent="0.2">
      <c r="A2466" s="79"/>
      <c r="F2466" s="73"/>
    </row>
    <row r="2467" spans="1:6" x14ac:dyDescent="0.2">
      <c r="A2467" s="79"/>
      <c r="F2467" s="73"/>
    </row>
    <row r="2468" spans="1:6" x14ac:dyDescent="0.2">
      <c r="A2468" s="79"/>
      <c r="F2468" s="73"/>
    </row>
    <row r="2469" spans="1:6" x14ac:dyDescent="0.2">
      <c r="A2469" s="79"/>
      <c r="F2469" s="73"/>
    </row>
    <row r="2470" spans="1:6" x14ac:dyDescent="0.2">
      <c r="A2470" s="79"/>
      <c r="F2470" s="73"/>
    </row>
    <row r="2471" spans="1:6" x14ac:dyDescent="0.2">
      <c r="A2471" s="79"/>
      <c r="F2471" s="73"/>
    </row>
    <row r="2472" spans="1:6" x14ac:dyDescent="0.2">
      <c r="A2472" s="79"/>
      <c r="F2472" s="73"/>
    </row>
    <row r="2473" spans="1:6" x14ac:dyDescent="0.2">
      <c r="A2473" s="79"/>
      <c r="F2473" s="73"/>
    </row>
    <row r="2474" spans="1:6" x14ac:dyDescent="0.2">
      <c r="A2474" s="79"/>
      <c r="F2474" s="73"/>
    </row>
    <row r="2475" spans="1:6" x14ac:dyDescent="0.2">
      <c r="A2475" s="79"/>
      <c r="F2475" s="73"/>
    </row>
    <row r="2476" spans="1:6" x14ac:dyDescent="0.2">
      <c r="A2476" s="79"/>
      <c r="F2476" s="73"/>
    </row>
    <row r="2477" spans="1:6" x14ac:dyDescent="0.2">
      <c r="A2477" s="79"/>
      <c r="F2477" s="73"/>
    </row>
    <row r="2478" spans="1:6" x14ac:dyDescent="0.2">
      <c r="A2478" s="79"/>
      <c r="F2478" s="73"/>
    </row>
    <row r="2479" spans="1:6" x14ac:dyDescent="0.2">
      <c r="A2479" s="79"/>
      <c r="F2479" s="73"/>
    </row>
    <row r="2480" spans="1:6" x14ac:dyDescent="0.2">
      <c r="A2480" s="79"/>
      <c r="F2480" s="73"/>
    </row>
    <row r="2481" spans="1:6" x14ac:dyDescent="0.2">
      <c r="A2481" s="79"/>
      <c r="F2481" s="73"/>
    </row>
    <row r="2482" spans="1:6" x14ac:dyDescent="0.2">
      <c r="A2482" s="79"/>
      <c r="F2482" s="73"/>
    </row>
    <row r="2483" spans="1:6" x14ac:dyDescent="0.2">
      <c r="A2483" s="79"/>
      <c r="F2483" s="73"/>
    </row>
    <row r="2484" spans="1:6" x14ac:dyDescent="0.2">
      <c r="A2484" s="79"/>
      <c r="F2484" s="73"/>
    </row>
    <row r="2485" spans="1:6" x14ac:dyDescent="0.2">
      <c r="A2485" s="79"/>
      <c r="F2485" s="73"/>
    </row>
    <row r="2486" spans="1:6" x14ac:dyDescent="0.2">
      <c r="A2486" s="79"/>
      <c r="F2486" s="73"/>
    </row>
    <row r="2487" spans="1:6" x14ac:dyDescent="0.2">
      <c r="A2487" s="79"/>
      <c r="F2487" s="73"/>
    </row>
    <row r="2488" spans="1:6" x14ac:dyDescent="0.2">
      <c r="A2488" s="79"/>
      <c r="F2488" s="73"/>
    </row>
    <row r="2489" spans="1:6" x14ac:dyDescent="0.2">
      <c r="A2489" s="79"/>
      <c r="F2489" s="73"/>
    </row>
    <row r="2490" spans="1:6" x14ac:dyDescent="0.2">
      <c r="A2490" s="79"/>
      <c r="F2490" s="73"/>
    </row>
    <row r="2491" spans="1:6" x14ac:dyDescent="0.2">
      <c r="A2491" s="79"/>
      <c r="F2491" s="73"/>
    </row>
    <row r="2492" spans="1:6" x14ac:dyDescent="0.2">
      <c r="A2492" s="79"/>
      <c r="F2492" s="73"/>
    </row>
    <row r="2493" spans="1:6" x14ac:dyDescent="0.2">
      <c r="A2493" s="79"/>
      <c r="F2493" s="73"/>
    </row>
    <row r="2494" spans="1:6" x14ac:dyDescent="0.2">
      <c r="A2494" s="79"/>
      <c r="F2494" s="73"/>
    </row>
    <row r="2495" spans="1:6" x14ac:dyDescent="0.2">
      <c r="A2495" s="79"/>
      <c r="F2495" s="73"/>
    </row>
    <row r="2496" spans="1:6" x14ac:dyDescent="0.2">
      <c r="A2496" s="79"/>
      <c r="F2496" s="73"/>
    </row>
    <row r="2497" spans="1:6" x14ac:dyDescent="0.2">
      <c r="A2497" s="79"/>
      <c r="F2497" s="73"/>
    </row>
    <row r="2498" spans="1:6" x14ac:dyDescent="0.2">
      <c r="A2498" s="79"/>
      <c r="F2498" s="73"/>
    </row>
    <row r="2499" spans="1:6" x14ac:dyDescent="0.2">
      <c r="A2499" s="79"/>
      <c r="F2499" s="73"/>
    </row>
    <row r="2500" spans="1:6" x14ac:dyDescent="0.2">
      <c r="A2500" s="79"/>
      <c r="F2500" s="73"/>
    </row>
    <row r="2501" spans="1:6" x14ac:dyDescent="0.2">
      <c r="A2501" s="79"/>
      <c r="F2501" s="73"/>
    </row>
    <row r="2502" spans="1:6" x14ac:dyDescent="0.2">
      <c r="A2502" s="79"/>
      <c r="F2502" s="73"/>
    </row>
    <row r="2503" spans="1:6" x14ac:dyDescent="0.2">
      <c r="A2503" s="79"/>
      <c r="F2503" s="73"/>
    </row>
    <row r="2504" spans="1:6" x14ac:dyDescent="0.2">
      <c r="A2504" s="79"/>
      <c r="F2504" s="73"/>
    </row>
    <row r="2505" spans="1:6" x14ac:dyDescent="0.2">
      <c r="A2505" s="79"/>
      <c r="F2505" s="73"/>
    </row>
    <row r="2506" spans="1:6" x14ac:dyDescent="0.2">
      <c r="A2506" s="79"/>
      <c r="F2506" s="73"/>
    </row>
    <row r="2507" spans="1:6" x14ac:dyDescent="0.2">
      <c r="A2507" s="79"/>
      <c r="F2507" s="73"/>
    </row>
    <row r="2508" spans="1:6" x14ac:dyDescent="0.2">
      <c r="A2508" s="79"/>
      <c r="F2508" s="73"/>
    </row>
    <row r="2509" spans="1:6" x14ac:dyDescent="0.2">
      <c r="A2509" s="79"/>
      <c r="F2509" s="73"/>
    </row>
    <row r="2510" spans="1:6" x14ac:dyDescent="0.2">
      <c r="A2510" s="79"/>
      <c r="F2510" s="73"/>
    </row>
    <row r="2511" spans="1:6" x14ac:dyDescent="0.2">
      <c r="A2511" s="79"/>
      <c r="F2511" s="73"/>
    </row>
    <row r="2512" spans="1:6" x14ac:dyDescent="0.2">
      <c r="A2512" s="79"/>
      <c r="F2512" s="73"/>
    </row>
    <row r="2513" spans="1:6" x14ac:dyDescent="0.2">
      <c r="A2513" s="79"/>
      <c r="F2513" s="73"/>
    </row>
    <row r="2514" spans="1:6" x14ac:dyDescent="0.2">
      <c r="A2514" s="79"/>
      <c r="F2514" s="73"/>
    </row>
    <row r="2515" spans="1:6" x14ac:dyDescent="0.2">
      <c r="A2515" s="79"/>
      <c r="F2515" s="73"/>
    </row>
    <row r="2516" spans="1:6" x14ac:dyDescent="0.2">
      <c r="A2516" s="79"/>
      <c r="F2516" s="73"/>
    </row>
    <row r="2517" spans="1:6" x14ac:dyDescent="0.2">
      <c r="A2517" s="79"/>
      <c r="F2517" s="73"/>
    </row>
    <row r="2518" spans="1:6" x14ac:dyDescent="0.2">
      <c r="A2518" s="79"/>
      <c r="F2518" s="73"/>
    </row>
    <row r="2519" spans="1:6" x14ac:dyDescent="0.2">
      <c r="A2519" s="79"/>
      <c r="F2519" s="73"/>
    </row>
    <row r="2520" spans="1:6" x14ac:dyDescent="0.2">
      <c r="A2520" s="79"/>
      <c r="F2520" s="73"/>
    </row>
    <row r="2521" spans="1:6" x14ac:dyDescent="0.2">
      <c r="A2521" s="79"/>
      <c r="F2521" s="73"/>
    </row>
    <row r="2522" spans="1:6" x14ac:dyDescent="0.2">
      <c r="A2522" s="79"/>
      <c r="F2522" s="73"/>
    </row>
    <row r="2523" spans="1:6" x14ac:dyDescent="0.2">
      <c r="A2523" s="79"/>
      <c r="F2523" s="73"/>
    </row>
    <row r="2524" spans="1:6" x14ac:dyDescent="0.2">
      <c r="A2524" s="79"/>
      <c r="F2524" s="73"/>
    </row>
    <row r="2525" spans="1:6" x14ac:dyDescent="0.2">
      <c r="A2525" s="79"/>
      <c r="F2525" s="73"/>
    </row>
    <row r="2526" spans="1:6" x14ac:dyDescent="0.2">
      <c r="A2526" s="79"/>
      <c r="F2526" s="73"/>
    </row>
    <row r="2527" spans="1:6" x14ac:dyDescent="0.2">
      <c r="A2527" s="79"/>
      <c r="F2527" s="73"/>
    </row>
    <row r="2528" spans="1:6" x14ac:dyDescent="0.2">
      <c r="A2528" s="79"/>
      <c r="F2528" s="73"/>
    </row>
    <row r="2529" spans="1:6" x14ac:dyDescent="0.2">
      <c r="A2529" s="79"/>
      <c r="F2529" s="73"/>
    </row>
    <row r="2530" spans="1:6" x14ac:dyDescent="0.2">
      <c r="A2530" s="79"/>
      <c r="F2530" s="73"/>
    </row>
    <row r="2531" spans="1:6" x14ac:dyDescent="0.2">
      <c r="A2531" s="79"/>
      <c r="F2531" s="73"/>
    </row>
    <row r="2532" spans="1:6" x14ac:dyDescent="0.2">
      <c r="A2532" s="79"/>
      <c r="F2532" s="73"/>
    </row>
    <row r="2533" spans="1:6" x14ac:dyDescent="0.2">
      <c r="A2533" s="79"/>
      <c r="F2533" s="73"/>
    </row>
    <row r="2534" spans="1:6" x14ac:dyDescent="0.2">
      <c r="A2534" s="79"/>
      <c r="F2534" s="73"/>
    </row>
    <row r="2535" spans="1:6" x14ac:dyDescent="0.2">
      <c r="A2535" s="79"/>
      <c r="F2535" s="73"/>
    </row>
    <row r="2536" spans="1:6" x14ac:dyDescent="0.2">
      <c r="A2536" s="79"/>
      <c r="F2536" s="73"/>
    </row>
    <row r="2537" spans="1:6" x14ac:dyDescent="0.2">
      <c r="A2537" s="79"/>
      <c r="F2537" s="73"/>
    </row>
    <row r="2538" spans="1:6" x14ac:dyDescent="0.2">
      <c r="A2538" s="79"/>
      <c r="F2538" s="73"/>
    </row>
    <row r="2539" spans="1:6" x14ac:dyDescent="0.2">
      <c r="A2539" s="79"/>
      <c r="F2539" s="73"/>
    </row>
    <row r="2540" spans="1:6" x14ac:dyDescent="0.2">
      <c r="A2540" s="79"/>
      <c r="F2540" s="73"/>
    </row>
    <row r="2541" spans="1:6" x14ac:dyDescent="0.2">
      <c r="A2541" s="79"/>
      <c r="F2541" s="73"/>
    </row>
    <row r="2542" spans="1:6" x14ac:dyDescent="0.2">
      <c r="A2542" s="79"/>
      <c r="F2542" s="73"/>
    </row>
    <row r="2543" spans="1:6" x14ac:dyDescent="0.2">
      <c r="A2543" s="79"/>
      <c r="F2543" s="73"/>
    </row>
    <row r="2544" spans="1:6" x14ac:dyDescent="0.2">
      <c r="A2544" s="79"/>
      <c r="F2544" s="73"/>
    </row>
    <row r="2545" spans="1:6" x14ac:dyDescent="0.2">
      <c r="A2545" s="79"/>
      <c r="F2545" s="73"/>
    </row>
    <row r="2546" spans="1:6" x14ac:dyDescent="0.2">
      <c r="A2546" s="79"/>
      <c r="F2546" s="73"/>
    </row>
    <row r="2547" spans="1:6" x14ac:dyDescent="0.2">
      <c r="A2547" s="79"/>
      <c r="F2547" s="73"/>
    </row>
    <row r="2548" spans="1:6" x14ac:dyDescent="0.2">
      <c r="A2548" s="79"/>
      <c r="F2548" s="73"/>
    </row>
    <row r="2549" spans="1:6" x14ac:dyDescent="0.2">
      <c r="A2549" s="79"/>
      <c r="F2549" s="73"/>
    </row>
    <row r="2550" spans="1:6" x14ac:dyDescent="0.2">
      <c r="A2550" s="79"/>
      <c r="F2550" s="73"/>
    </row>
    <row r="2551" spans="1:6" x14ac:dyDescent="0.2">
      <c r="A2551" s="79"/>
      <c r="F2551" s="73"/>
    </row>
    <row r="2552" spans="1:6" x14ac:dyDescent="0.2">
      <c r="A2552" s="79"/>
      <c r="F2552" s="73"/>
    </row>
    <row r="2553" spans="1:6" x14ac:dyDescent="0.2">
      <c r="A2553" s="79"/>
      <c r="F2553" s="73"/>
    </row>
    <row r="2554" spans="1:6" x14ac:dyDescent="0.2">
      <c r="A2554" s="79"/>
      <c r="F2554" s="73"/>
    </row>
    <row r="2555" spans="1:6" x14ac:dyDescent="0.2">
      <c r="A2555" s="79"/>
      <c r="F2555" s="73"/>
    </row>
    <row r="2556" spans="1:6" x14ac:dyDescent="0.2">
      <c r="A2556" s="79"/>
      <c r="F2556" s="73"/>
    </row>
    <row r="2557" spans="1:6" x14ac:dyDescent="0.2">
      <c r="A2557" s="79"/>
      <c r="F2557" s="73"/>
    </row>
    <row r="2558" spans="1:6" x14ac:dyDescent="0.2">
      <c r="A2558" s="79"/>
      <c r="F2558" s="73"/>
    </row>
    <row r="2559" spans="1:6" x14ac:dyDescent="0.2">
      <c r="A2559" s="79"/>
      <c r="F2559" s="73"/>
    </row>
    <row r="2560" spans="1:6" x14ac:dyDescent="0.2">
      <c r="A2560" s="79"/>
      <c r="F2560" s="73"/>
    </row>
    <row r="2561" spans="1:6" x14ac:dyDescent="0.2">
      <c r="A2561" s="77"/>
      <c r="F2561" s="73"/>
    </row>
    <row r="2562" spans="1:6" x14ac:dyDescent="0.2">
      <c r="A2562" s="77"/>
      <c r="F2562" s="73"/>
    </row>
    <row r="2563" spans="1:6" x14ac:dyDescent="0.2">
      <c r="A2563" s="77"/>
      <c r="F2563" s="73"/>
    </row>
    <row r="2564" spans="1:6" x14ac:dyDescent="0.2">
      <c r="A2564" s="77"/>
      <c r="F2564" s="73"/>
    </row>
    <row r="2565" spans="1:6" x14ac:dyDescent="0.2">
      <c r="A2565" s="77"/>
      <c r="F2565" s="73"/>
    </row>
    <row r="2566" spans="1:6" x14ac:dyDescent="0.2">
      <c r="A2566" s="77"/>
      <c r="F2566" s="73"/>
    </row>
    <row r="2567" spans="1:6" x14ac:dyDescent="0.2">
      <c r="A2567" s="77"/>
      <c r="F2567" s="73"/>
    </row>
    <row r="2568" spans="1:6" x14ac:dyDescent="0.2">
      <c r="A2568" s="77"/>
      <c r="F2568" s="73"/>
    </row>
    <row r="2569" spans="1:6" x14ac:dyDescent="0.2">
      <c r="A2569" s="77"/>
      <c r="F2569" s="73"/>
    </row>
    <row r="2570" spans="1:6" x14ac:dyDescent="0.2">
      <c r="A2570" s="77"/>
      <c r="F2570" s="73"/>
    </row>
    <row r="2571" spans="1:6" x14ac:dyDescent="0.2">
      <c r="A2571" s="77"/>
      <c r="F2571" s="73"/>
    </row>
    <row r="2572" spans="1:6" x14ac:dyDescent="0.2">
      <c r="A2572" s="77"/>
      <c r="F2572" s="73"/>
    </row>
    <row r="2573" spans="1:6" x14ac:dyDescent="0.2">
      <c r="A2573" s="77"/>
      <c r="F2573" s="73"/>
    </row>
    <row r="2574" spans="1:6" x14ac:dyDescent="0.2">
      <c r="A2574" s="77"/>
      <c r="F2574" s="73"/>
    </row>
    <row r="2575" spans="1:6" x14ac:dyDescent="0.2">
      <c r="A2575" s="77"/>
      <c r="F2575" s="73"/>
    </row>
    <row r="2576" spans="1:6" x14ac:dyDescent="0.2">
      <c r="A2576" s="77"/>
      <c r="F2576" s="73"/>
    </row>
    <row r="2577" spans="1:6" x14ac:dyDescent="0.2">
      <c r="A2577" s="77"/>
      <c r="F2577" s="73"/>
    </row>
    <row r="2578" spans="1:6" x14ac:dyDescent="0.2">
      <c r="A2578" s="77"/>
      <c r="F2578" s="73"/>
    </row>
    <row r="2579" spans="1:6" x14ac:dyDescent="0.2">
      <c r="A2579" s="77"/>
      <c r="F2579" s="73"/>
    </row>
    <row r="2580" spans="1:6" x14ac:dyDescent="0.2">
      <c r="A2580" s="77"/>
      <c r="F2580" s="73"/>
    </row>
    <row r="2581" spans="1:6" x14ac:dyDescent="0.2">
      <c r="A2581" s="77"/>
      <c r="F2581" s="73"/>
    </row>
    <row r="2582" spans="1:6" x14ac:dyDescent="0.2">
      <c r="A2582" s="77"/>
      <c r="F2582" s="73"/>
    </row>
    <row r="2583" spans="1:6" x14ac:dyDescent="0.2">
      <c r="A2583" s="77"/>
      <c r="F2583" s="73"/>
    </row>
    <row r="2584" spans="1:6" x14ac:dyDescent="0.2">
      <c r="A2584" s="77"/>
      <c r="F2584" s="73"/>
    </row>
    <row r="2585" spans="1:6" x14ac:dyDescent="0.2">
      <c r="A2585" s="77"/>
      <c r="F2585" s="73"/>
    </row>
    <row r="2586" spans="1:6" x14ac:dyDescent="0.2">
      <c r="A2586" s="77"/>
      <c r="F2586" s="73"/>
    </row>
    <row r="2587" spans="1:6" x14ac:dyDescent="0.2">
      <c r="A2587" s="77"/>
      <c r="F2587" s="73"/>
    </row>
    <row r="2588" spans="1:6" x14ac:dyDescent="0.2">
      <c r="A2588" s="77"/>
      <c r="F2588" s="73"/>
    </row>
    <row r="2589" spans="1:6" x14ac:dyDescent="0.2">
      <c r="A2589" s="77"/>
      <c r="F2589" s="73"/>
    </row>
    <row r="2590" spans="1:6" x14ac:dyDescent="0.2">
      <c r="A2590" s="77"/>
      <c r="F2590" s="73"/>
    </row>
    <row r="2591" spans="1:6" x14ac:dyDescent="0.2">
      <c r="A2591" s="77"/>
      <c r="F2591" s="73"/>
    </row>
    <row r="2592" spans="1:6" x14ac:dyDescent="0.2">
      <c r="A2592" s="79"/>
      <c r="F2592" s="73"/>
    </row>
    <row r="2593" spans="1:6" x14ac:dyDescent="0.2">
      <c r="A2593" s="79"/>
      <c r="F2593" s="73"/>
    </row>
    <row r="2594" spans="1:6" x14ac:dyDescent="0.2">
      <c r="A2594" s="79"/>
      <c r="F2594" s="73"/>
    </row>
    <row r="2595" spans="1:6" x14ac:dyDescent="0.2">
      <c r="A2595" s="79"/>
      <c r="F2595" s="73"/>
    </row>
    <row r="2596" spans="1:6" x14ac:dyDescent="0.2">
      <c r="A2596" s="79"/>
      <c r="F2596" s="73"/>
    </row>
    <row r="2597" spans="1:6" x14ac:dyDescent="0.2">
      <c r="A2597" s="79"/>
      <c r="F2597" s="73"/>
    </row>
    <row r="2598" spans="1:6" x14ac:dyDescent="0.2">
      <c r="A2598" s="79"/>
      <c r="F2598" s="73"/>
    </row>
    <row r="2599" spans="1:6" x14ac:dyDescent="0.2">
      <c r="A2599" s="79"/>
      <c r="F2599" s="73"/>
    </row>
    <row r="2600" spans="1:6" x14ac:dyDescent="0.2">
      <c r="A2600" s="79"/>
      <c r="F2600" s="73"/>
    </row>
    <row r="2601" spans="1:6" x14ac:dyDescent="0.2">
      <c r="A2601" s="79"/>
      <c r="F2601" s="73"/>
    </row>
    <row r="2602" spans="1:6" x14ac:dyDescent="0.2">
      <c r="A2602" s="79"/>
      <c r="F2602" s="73"/>
    </row>
    <row r="2603" spans="1:6" x14ac:dyDescent="0.2">
      <c r="A2603" s="79"/>
      <c r="F2603" s="73"/>
    </row>
    <row r="2604" spans="1:6" x14ac:dyDescent="0.2">
      <c r="A2604" s="79"/>
      <c r="F2604" s="73"/>
    </row>
    <row r="2605" spans="1:6" x14ac:dyDescent="0.2">
      <c r="A2605" s="79"/>
      <c r="F2605" s="73"/>
    </row>
    <row r="2606" spans="1:6" x14ac:dyDescent="0.2">
      <c r="A2606" s="79"/>
      <c r="F2606" s="73"/>
    </row>
    <row r="2607" spans="1:6" x14ac:dyDescent="0.2">
      <c r="A2607" s="79"/>
      <c r="F2607" s="73"/>
    </row>
    <row r="2608" spans="1:6" x14ac:dyDescent="0.2">
      <c r="A2608" s="79"/>
      <c r="F2608" s="73"/>
    </row>
    <row r="2609" spans="1:6" x14ac:dyDescent="0.2">
      <c r="A2609" s="79"/>
      <c r="F2609" s="73"/>
    </row>
    <row r="2610" spans="1:6" x14ac:dyDescent="0.2">
      <c r="A2610" s="79"/>
      <c r="F2610" s="73"/>
    </row>
    <row r="2611" spans="1:6" x14ac:dyDescent="0.2">
      <c r="A2611" s="79"/>
      <c r="F2611" s="73"/>
    </row>
    <row r="2612" spans="1:6" x14ac:dyDescent="0.2">
      <c r="A2612" s="79"/>
      <c r="F2612" s="73"/>
    </row>
    <row r="2613" spans="1:6" x14ac:dyDescent="0.2">
      <c r="A2613" s="79"/>
      <c r="F2613" s="73"/>
    </row>
    <row r="2614" spans="1:6" x14ac:dyDescent="0.2">
      <c r="A2614" s="79"/>
      <c r="F2614" s="73"/>
    </row>
    <row r="2615" spans="1:6" x14ac:dyDescent="0.2">
      <c r="A2615" s="79"/>
      <c r="F2615" s="73"/>
    </row>
    <row r="2616" spans="1:6" x14ac:dyDescent="0.2">
      <c r="A2616" s="79"/>
      <c r="F2616" s="73"/>
    </row>
    <row r="2617" spans="1:6" x14ac:dyDescent="0.2">
      <c r="A2617" s="79"/>
      <c r="F2617" s="73"/>
    </row>
    <row r="2618" spans="1:6" x14ac:dyDescent="0.2">
      <c r="A2618" s="79"/>
      <c r="F2618" s="73"/>
    </row>
    <row r="2619" spans="1:6" x14ac:dyDescent="0.2">
      <c r="A2619" s="79"/>
      <c r="F2619" s="73"/>
    </row>
    <row r="2620" spans="1:6" x14ac:dyDescent="0.2">
      <c r="A2620" s="79"/>
      <c r="F2620" s="73"/>
    </row>
    <row r="2621" spans="1:6" x14ac:dyDescent="0.2">
      <c r="A2621" s="79"/>
      <c r="F2621" s="73"/>
    </row>
    <row r="2622" spans="1:6" x14ac:dyDescent="0.2">
      <c r="A2622" s="79"/>
      <c r="F2622" s="73"/>
    </row>
    <row r="2623" spans="1:6" x14ac:dyDescent="0.2">
      <c r="A2623" s="79"/>
      <c r="F2623" s="73"/>
    </row>
    <row r="2624" spans="1:6" x14ac:dyDescent="0.2">
      <c r="A2624" s="79"/>
      <c r="F2624" s="73"/>
    </row>
    <row r="2625" spans="1:6" x14ac:dyDescent="0.2">
      <c r="A2625" s="79"/>
      <c r="F2625" s="73"/>
    </row>
    <row r="2626" spans="1:6" x14ac:dyDescent="0.2">
      <c r="A2626" s="79"/>
      <c r="F2626" s="73"/>
    </row>
    <row r="2627" spans="1:6" x14ac:dyDescent="0.2">
      <c r="A2627" s="79"/>
      <c r="F2627" s="73"/>
    </row>
    <row r="2628" spans="1:6" x14ac:dyDescent="0.2">
      <c r="A2628" s="79"/>
      <c r="F2628" s="73"/>
    </row>
    <row r="2629" spans="1:6" x14ac:dyDescent="0.2">
      <c r="A2629" s="79"/>
      <c r="F2629" s="73"/>
    </row>
    <row r="2630" spans="1:6" x14ac:dyDescent="0.2">
      <c r="A2630" s="79"/>
      <c r="F2630" s="73"/>
    </row>
    <row r="2631" spans="1:6" x14ac:dyDescent="0.2">
      <c r="A2631" s="79"/>
      <c r="F2631" s="73"/>
    </row>
    <row r="2632" spans="1:6" x14ac:dyDescent="0.2">
      <c r="A2632" s="79"/>
      <c r="F2632" s="73"/>
    </row>
    <row r="2633" spans="1:6" x14ac:dyDescent="0.2">
      <c r="A2633" s="79"/>
      <c r="F2633" s="73"/>
    </row>
    <row r="2634" spans="1:6" x14ac:dyDescent="0.2">
      <c r="A2634" s="79"/>
      <c r="F2634" s="73"/>
    </row>
    <row r="2635" spans="1:6" x14ac:dyDescent="0.2">
      <c r="A2635" s="79"/>
      <c r="F2635" s="73"/>
    </row>
    <row r="2636" spans="1:6" x14ac:dyDescent="0.2">
      <c r="A2636" s="79"/>
      <c r="F2636" s="73"/>
    </row>
    <row r="2637" spans="1:6" x14ac:dyDescent="0.2">
      <c r="A2637" s="79"/>
      <c r="F2637" s="73"/>
    </row>
    <row r="2638" spans="1:6" x14ac:dyDescent="0.2">
      <c r="A2638" s="79"/>
      <c r="F2638" s="73"/>
    </row>
    <row r="2639" spans="1:6" x14ac:dyDescent="0.2">
      <c r="A2639" s="79"/>
      <c r="F2639" s="73"/>
    </row>
    <row r="2640" spans="1:6" x14ac:dyDescent="0.2">
      <c r="A2640" s="79"/>
      <c r="F2640" s="73"/>
    </row>
    <row r="2641" spans="1:6" x14ac:dyDescent="0.2">
      <c r="A2641" s="79"/>
      <c r="F2641" s="73"/>
    </row>
    <row r="2642" spans="1:6" x14ac:dyDescent="0.2">
      <c r="A2642" s="79"/>
      <c r="F2642" s="73"/>
    </row>
    <row r="2643" spans="1:6" x14ac:dyDescent="0.2">
      <c r="A2643" s="79"/>
      <c r="F2643" s="73"/>
    </row>
    <row r="2644" spans="1:6" x14ac:dyDescent="0.2">
      <c r="A2644" s="79"/>
      <c r="F2644" s="73"/>
    </row>
    <row r="2645" spans="1:6" x14ac:dyDescent="0.2">
      <c r="A2645" s="79"/>
      <c r="F2645" s="73"/>
    </row>
    <row r="2646" spans="1:6" x14ac:dyDescent="0.2">
      <c r="A2646" s="79"/>
      <c r="F2646" s="73"/>
    </row>
    <row r="2647" spans="1:6" x14ac:dyDescent="0.2">
      <c r="A2647" s="79"/>
      <c r="F2647" s="73"/>
    </row>
    <row r="2648" spans="1:6" x14ac:dyDescent="0.2">
      <c r="A2648" s="79"/>
      <c r="F2648" s="73"/>
    </row>
    <row r="2649" spans="1:6" x14ac:dyDescent="0.2">
      <c r="A2649" s="79"/>
      <c r="F2649" s="73"/>
    </row>
    <row r="2650" spans="1:6" x14ac:dyDescent="0.2">
      <c r="A2650" s="79"/>
      <c r="F2650" s="73"/>
    </row>
    <row r="2651" spans="1:6" x14ac:dyDescent="0.2">
      <c r="A2651" s="79"/>
      <c r="F2651" s="73"/>
    </row>
    <row r="2652" spans="1:6" x14ac:dyDescent="0.2">
      <c r="A2652" s="79"/>
      <c r="F2652" s="73"/>
    </row>
    <row r="2653" spans="1:6" x14ac:dyDescent="0.2">
      <c r="A2653" s="79"/>
      <c r="F2653" s="73"/>
    </row>
    <row r="2654" spans="1:6" x14ac:dyDescent="0.2">
      <c r="A2654" s="79"/>
      <c r="F2654" s="73"/>
    </row>
    <row r="2655" spans="1:6" x14ac:dyDescent="0.2">
      <c r="A2655" s="79"/>
      <c r="F2655" s="73"/>
    </row>
    <row r="2656" spans="1:6" x14ac:dyDescent="0.2">
      <c r="A2656" s="79"/>
      <c r="F2656" s="73"/>
    </row>
    <row r="2657" spans="1:6" x14ac:dyDescent="0.2">
      <c r="A2657" s="79"/>
      <c r="F2657" s="73"/>
    </row>
    <row r="2658" spans="1:6" x14ac:dyDescent="0.2">
      <c r="A2658" s="79"/>
      <c r="F2658" s="73"/>
    </row>
    <row r="2659" spans="1:6" x14ac:dyDescent="0.2">
      <c r="A2659" s="79"/>
      <c r="F2659" s="73"/>
    </row>
    <row r="2660" spans="1:6" x14ac:dyDescent="0.2">
      <c r="A2660" s="79"/>
      <c r="F2660" s="73"/>
    </row>
    <row r="2661" spans="1:6" x14ac:dyDescent="0.2">
      <c r="A2661" s="79"/>
      <c r="F2661" s="73"/>
    </row>
    <row r="2662" spans="1:6" x14ac:dyDescent="0.2">
      <c r="A2662" s="79"/>
      <c r="F2662" s="73"/>
    </row>
    <row r="2663" spans="1:6" x14ac:dyDescent="0.2">
      <c r="A2663" s="79"/>
      <c r="F2663" s="73"/>
    </row>
    <row r="2664" spans="1:6" x14ac:dyDescent="0.2">
      <c r="A2664" s="79"/>
      <c r="F2664" s="73"/>
    </row>
    <row r="2665" spans="1:6" x14ac:dyDescent="0.2">
      <c r="A2665" s="79"/>
      <c r="F2665" s="73"/>
    </row>
    <row r="2666" spans="1:6" x14ac:dyDescent="0.2">
      <c r="A2666" s="79"/>
      <c r="F2666" s="73"/>
    </row>
    <row r="2667" spans="1:6" x14ac:dyDescent="0.2">
      <c r="A2667" s="79"/>
      <c r="F2667" s="73"/>
    </row>
    <row r="2668" spans="1:6" x14ac:dyDescent="0.2">
      <c r="A2668" s="79"/>
      <c r="F2668" s="73"/>
    </row>
    <row r="2669" spans="1:6" x14ac:dyDescent="0.2">
      <c r="A2669" s="79"/>
      <c r="F2669" s="73"/>
    </row>
    <row r="2670" spans="1:6" x14ac:dyDescent="0.2">
      <c r="A2670" s="79"/>
      <c r="F2670" s="73"/>
    </row>
    <row r="2671" spans="1:6" x14ac:dyDescent="0.2">
      <c r="A2671" s="79"/>
      <c r="F2671" s="73"/>
    </row>
    <row r="2672" spans="1:6" x14ac:dyDescent="0.2">
      <c r="A2672" s="79"/>
      <c r="F2672" s="73"/>
    </row>
    <row r="2673" spans="1:6" x14ac:dyDescent="0.2">
      <c r="A2673" s="79"/>
      <c r="F2673" s="73"/>
    </row>
    <row r="2674" spans="1:6" x14ac:dyDescent="0.2">
      <c r="A2674" s="79"/>
      <c r="F2674" s="73"/>
    </row>
    <row r="2675" spans="1:6" x14ac:dyDescent="0.2">
      <c r="A2675" s="79"/>
      <c r="F2675" s="73"/>
    </row>
    <row r="2676" spans="1:6" x14ac:dyDescent="0.2">
      <c r="A2676" s="79"/>
      <c r="F2676" s="73"/>
    </row>
    <row r="2677" spans="1:6" x14ac:dyDescent="0.2">
      <c r="A2677" s="79"/>
      <c r="F2677" s="73"/>
    </row>
    <row r="2678" spans="1:6" x14ac:dyDescent="0.2">
      <c r="A2678" s="79"/>
      <c r="F2678" s="73"/>
    </row>
    <row r="2679" spans="1:6" x14ac:dyDescent="0.2">
      <c r="A2679" s="79"/>
      <c r="F2679" s="73"/>
    </row>
    <row r="2680" spans="1:6" x14ac:dyDescent="0.2">
      <c r="A2680" s="79"/>
      <c r="F2680" s="73"/>
    </row>
    <row r="2681" spans="1:6" x14ac:dyDescent="0.2">
      <c r="A2681" s="79"/>
      <c r="F2681" s="73"/>
    </row>
    <row r="2682" spans="1:6" x14ac:dyDescent="0.2">
      <c r="A2682" s="79"/>
      <c r="F2682" s="73"/>
    </row>
    <row r="2683" spans="1:6" x14ac:dyDescent="0.2">
      <c r="A2683" s="79"/>
      <c r="F2683" s="73"/>
    </row>
    <row r="2684" spans="1:6" x14ac:dyDescent="0.2">
      <c r="A2684" s="79"/>
      <c r="F2684" s="73"/>
    </row>
    <row r="2685" spans="1:6" x14ac:dyDescent="0.2">
      <c r="A2685" s="79"/>
      <c r="F2685" s="73"/>
    </row>
    <row r="2686" spans="1:6" x14ac:dyDescent="0.2">
      <c r="A2686" s="79"/>
      <c r="F2686" s="73"/>
    </row>
    <row r="2687" spans="1:6" x14ac:dyDescent="0.2">
      <c r="A2687" s="79"/>
      <c r="F2687" s="73"/>
    </row>
    <row r="2688" spans="1:6" x14ac:dyDescent="0.2">
      <c r="A2688" s="79"/>
      <c r="F2688" s="73"/>
    </row>
    <row r="2689" spans="1:6" x14ac:dyDescent="0.2">
      <c r="A2689" s="79"/>
      <c r="F2689" s="73"/>
    </row>
    <row r="2690" spans="1:6" x14ac:dyDescent="0.2">
      <c r="A2690" s="79"/>
      <c r="F2690" s="73"/>
    </row>
    <row r="2691" spans="1:6" x14ac:dyDescent="0.2">
      <c r="A2691" s="79"/>
      <c r="F2691" s="73"/>
    </row>
    <row r="2692" spans="1:6" x14ac:dyDescent="0.2">
      <c r="A2692" s="79"/>
      <c r="F2692" s="73"/>
    </row>
    <row r="2693" spans="1:6" x14ac:dyDescent="0.2">
      <c r="A2693" s="79"/>
      <c r="F2693" s="73"/>
    </row>
    <row r="2694" spans="1:6" x14ac:dyDescent="0.2">
      <c r="A2694" s="79"/>
      <c r="F2694" s="73"/>
    </row>
    <row r="2695" spans="1:6" x14ac:dyDescent="0.2">
      <c r="A2695" s="79"/>
      <c r="F2695" s="73"/>
    </row>
    <row r="2696" spans="1:6" x14ac:dyDescent="0.2">
      <c r="A2696" s="79"/>
      <c r="F2696" s="73"/>
    </row>
    <row r="2697" spans="1:6" x14ac:dyDescent="0.2">
      <c r="A2697" s="79"/>
      <c r="F2697" s="73"/>
    </row>
    <row r="2698" spans="1:6" x14ac:dyDescent="0.2">
      <c r="A2698" s="79"/>
      <c r="F2698" s="73"/>
    </row>
    <row r="2699" spans="1:6" x14ac:dyDescent="0.2">
      <c r="A2699" s="79"/>
      <c r="F2699" s="73"/>
    </row>
    <row r="2700" spans="1:6" x14ac:dyDescent="0.2">
      <c r="A2700" s="79"/>
      <c r="F2700" s="73"/>
    </row>
    <row r="2701" spans="1:6" x14ac:dyDescent="0.2">
      <c r="A2701" s="79"/>
      <c r="F2701" s="73"/>
    </row>
    <row r="2702" spans="1:6" x14ac:dyDescent="0.2">
      <c r="A2702" s="79"/>
      <c r="F2702" s="73"/>
    </row>
    <row r="2703" spans="1:6" x14ac:dyDescent="0.2">
      <c r="A2703" s="79"/>
      <c r="F2703" s="73"/>
    </row>
    <row r="2704" spans="1:6" x14ac:dyDescent="0.2">
      <c r="A2704" s="79"/>
      <c r="F2704" s="73"/>
    </row>
    <row r="2705" spans="1:6" x14ac:dyDescent="0.2">
      <c r="A2705" s="79"/>
      <c r="F2705" s="73"/>
    </row>
    <row r="2706" spans="1:6" x14ac:dyDescent="0.2">
      <c r="A2706" s="79"/>
      <c r="F2706" s="73"/>
    </row>
    <row r="2707" spans="1:6" x14ac:dyDescent="0.2">
      <c r="A2707" s="79"/>
      <c r="F2707" s="73"/>
    </row>
    <row r="2708" spans="1:6" x14ac:dyDescent="0.2">
      <c r="A2708" s="79"/>
      <c r="F2708" s="73"/>
    </row>
    <row r="2709" spans="1:6" x14ac:dyDescent="0.2">
      <c r="A2709" s="79"/>
      <c r="F2709" s="73"/>
    </row>
    <row r="2710" spans="1:6" x14ac:dyDescent="0.2">
      <c r="A2710" s="79"/>
      <c r="F2710" s="73"/>
    </row>
    <row r="2711" spans="1:6" x14ac:dyDescent="0.2">
      <c r="A2711" s="79"/>
      <c r="F2711" s="73"/>
    </row>
    <row r="2712" spans="1:6" x14ac:dyDescent="0.2">
      <c r="A2712" s="79"/>
      <c r="F2712" s="73"/>
    </row>
    <row r="2713" spans="1:6" x14ac:dyDescent="0.2">
      <c r="A2713" s="79"/>
      <c r="F2713" s="73"/>
    </row>
    <row r="2714" spans="1:6" x14ac:dyDescent="0.2">
      <c r="A2714" s="79"/>
      <c r="F2714" s="73"/>
    </row>
    <row r="2715" spans="1:6" x14ac:dyDescent="0.2">
      <c r="A2715" s="79"/>
      <c r="F2715" s="73"/>
    </row>
    <row r="2716" spans="1:6" x14ac:dyDescent="0.2">
      <c r="A2716" s="79"/>
      <c r="F2716" s="73"/>
    </row>
    <row r="2717" spans="1:6" x14ac:dyDescent="0.2">
      <c r="A2717" s="79"/>
      <c r="F2717" s="73"/>
    </row>
    <row r="2718" spans="1:6" x14ac:dyDescent="0.2">
      <c r="A2718" s="79"/>
      <c r="F2718" s="73"/>
    </row>
    <row r="2719" spans="1:6" x14ac:dyDescent="0.2">
      <c r="A2719" s="79"/>
      <c r="F2719" s="73"/>
    </row>
    <row r="2720" spans="1:6" x14ac:dyDescent="0.2">
      <c r="A2720" s="79"/>
      <c r="F2720" s="73"/>
    </row>
    <row r="2721" spans="1:6" x14ac:dyDescent="0.2">
      <c r="A2721" s="79"/>
      <c r="F2721" s="73"/>
    </row>
    <row r="2722" spans="1:6" x14ac:dyDescent="0.2">
      <c r="A2722" s="79"/>
      <c r="F2722" s="73"/>
    </row>
    <row r="2723" spans="1:6" x14ac:dyDescent="0.2">
      <c r="A2723" s="79"/>
      <c r="F2723" s="73"/>
    </row>
    <row r="2724" spans="1:6" x14ac:dyDescent="0.2">
      <c r="A2724" s="79"/>
      <c r="F2724" s="73"/>
    </row>
    <row r="2725" spans="1:6" x14ac:dyDescent="0.2">
      <c r="A2725" s="79"/>
      <c r="F2725" s="73"/>
    </row>
    <row r="2726" spans="1:6" x14ac:dyDescent="0.2">
      <c r="A2726" s="79"/>
      <c r="F2726" s="73"/>
    </row>
    <row r="2727" spans="1:6" x14ac:dyDescent="0.2">
      <c r="A2727" s="79"/>
      <c r="F2727" s="73"/>
    </row>
    <row r="2728" spans="1:6" x14ac:dyDescent="0.2">
      <c r="A2728" s="79"/>
      <c r="F2728" s="73"/>
    </row>
    <row r="2729" spans="1:6" x14ac:dyDescent="0.2">
      <c r="A2729" s="79"/>
      <c r="F2729" s="73"/>
    </row>
    <row r="2730" spans="1:6" x14ac:dyDescent="0.2">
      <c r="A2730" s="79"/>
      <c r="F2730" s="73"/>
    </row>
    <row r="2731" spans="1:6" x14ac:dyDescent="0.2">
      <c r="A2731" s="79"/>
      <c r="F2731" s="73"/>
    </row>
    <row r="2732" spans="1:6" x14ac:dyDescent="0.2">
      <c r="A2732" s="79"/>
      <c r="F2732" s="73"/>
    </row>
    <row r="2733" spans="1:6" x14ac:dyDescent="0.2">
      <c r="A2733" s="79"/>
      <c r="F2733" s="73"/>
    </row>
    <row r="2734" spans="1:6" x14ac:dyDescent="0.2">
      <c r="A2734" s="79"/>
      <c r="F2734" s="73"/>
    </row>
    <row r="2735" spans="1:6" x14ac:dyDescent="0.2">
      <c r="A2735" s="79"/>
      <c r="F2735" s="73"/>
    </row>
    <row r="2736" spans="1:6" x14ac:dyDescent="0.2">
      <c r="A2736" s="79"/>
      <c r="F2736" s="73"/>
    </row>
    <row r="2737" spans="1:6" x14ac:dyDescent="0.2">
      <c r="A2737" s="79"/>
      <c r="F2737" s="73"/>
    </row>
    <row r="2738" spans="1:6" x14ac:dyDescent="0.2">
      <c r="A2738" s="79"/>
      <c r="F2738" s="73"/>
    </row>
    <row r="2739" spans="1:6" x14ac:dyDescent="0.2">
      <c r="A2739" s="79"/>
      <c r="F2739" s="73"/>
    </row>
    <row r="2740" spans="1:6" x14ac:dyDescent="0.2">
      <c r="A2740" s="79"/>
      <c r="F2740" s="73"/>
    </row>
    <row r="2741" spans="1:6" x14ac:dyDescent="0.2">
      <c r="A2741" s="79"/>
      <c r="F2741" s="73"/>
    </row>
    <row r="2742" spans="1:6" x14ac:dyDescent="0.2">
      <c r="A2742" s="79"/>
      <c r="F2742" s="73"/>
    </row>
    <row r="2743" spans="1:6" x14ac:dyDescent="0.2">
      <c r="A2743" s="79"/>
      <c r="F2743" s="73"/>
    </row>
    <row r="2744" spans="1:6" x14ac:dyDescent="0.2">
      <c r="A2744" s="79"/>
      <c r="F2744" s="73"/>
    </row>
    <row r="2745" spans="1:6" x14ac:dyDescent="0.2">
      <c r="A2745" s="79"/>
      <c r="F2745" s="73"/>
    </row>
    <row r="2746" spans="1:6" x14ac:dyDescent="0.2">
      <c r="A2746" s="79"/>
      <c r="F2746" s="73"/>
    </row>
    <row r="2747" spans="1:6" x14ac:dyDescent="0.2">
      <c r="A2747" s="79"/>
      <c r="F2747" s="73"/>
    </row>
    <row r="2748" spans="1:6" x14ac:dyDescent="0.2">
      <c r="A2748" s="79"/>
      <c r="F2748" s="73"/>
    </row>
    <row r="2749" spans="1:6" x14ac:dyDescent="0.2">
      <c r="A2749" s="79"/>
      <c r="F2749" s="73"/>
    </row>
    <row r="2750" spans="1:6" x14ac:dyDescent="0.2">
      <c r="A2750" s="79"/>
      <c r="F2750" s="73"/>
    </row>
    <row r="2751" spans="1:6" x14ac:dyDescent="0.2">
      <c r="A2751" s="79"/>
      <c r="F2751" s="73"/>
    </row>
    <row r="2752" spans="1:6" x14ac:dyDescent="0.2">
      <c r="A2752" s="79"/>
      <c r="F2752" s="73"/>
    </row>
    <row r="2753" spans="1:6" x14ac:dyDescent="0.2">
      <c r="A2753" s="79"/>
      <c r="F2753" s="73"/>
    </row>
    <row r="2754" spans="1:6" x14ac:dyDescent="0.2">
      <c r="A2754" s="79"/>
      <c r="F2754" s="73"/>
    </row>
    <row r="2755" spans="1:6" x14ac:dyDescent="0.2">
      <c r="A2755" s="79"/>
      <c r="F2755" s="73"/>
    </row>
    <row r="2756" spans="1:6" x14ac:dyDescent="0.2">
      <c r="A2756" s="79"/>
      <c r="F2756" s="73"/>
    </row>
    <row r="2757" spans="1:6" x14ac:dyDescent="0.2">
      <c r="A2757" s="79"/>
      <c r="F2757" s="73"/>
    </row>
    <row r="2758" spans="1:6" x14ac:dyDescent="0.2">
      <c r="A2758" s="79"/>
      <c r="F2758" s="73"/>
    </row>
    <row r="2759" spans="1:6" x14ac:dyDescent="0.2">
      <c r="A2759" s="79"/>
      <c r="F2759" s="73"/>
    </row>
    <row r="2760" spans="1:6" x14ac:dyDescent="0.2">
      <c r="A2760" s="79"/>
      <c r="F2760" s="73"/>
    </row>
    <row r="2761" spans="1:6" x14ac:dyDescent="0.2">
      <c r="A2761" s="79"/>
      <c r="F2761" s="73"/>
    </row>
    <row r="2762" spans="1:6" x14ac:dyDescent="0.2">
      <c r="A2762" s="79"/>
      <c r="F2762" s="73"/>
    </row>
    <row r="2763" spans="1:6" x14ac:dyDescent="0.2">
      <c r="A2763" s="79"/>
      <c r="F2763" s="73"/>
    </row>
    <row r="2764" spans="1:6" x14ac:dyDescent="0.2">
      <c r="A2764" s="79"/>
      <c r="F2764" s="73"/>
    </row>
    <row r="2765" spans="1:6" x14ac:dyDescent="0.2">
      <c r="A2765" s="79"/>
      <c r="F2765" s="73"/>
    </row>
    <row r="2766" spans="1:6" x14ac:dyDescent="0.2">
      <c r="A2766" s="79"/>
      <c r="F2766" s="73"/>
    </row>
    <row r="2767" spans="1:6" x14ac:dyDescent="0.2">
      <c r="A2767" s="79"/>
      <c r="F2767" s="73"/>
    </row>
    <row r="2768" spans="1:6" x14ac:dyDescent="0.2">
      <c r="A2768" s="79"/>
      <c r="F2768" s="73"/>
    </row>
    <row r="2769" spans="1:6" x14ac:dyDescent="0.2">
      <c r="A2769" s="79"/>
      <c r="F2769" s="73"/>
    </row>
    <row r="2770" spans="1:6" x14ac:dyDescent="0.2">
      <c r="A2770" s="79"/>
      <c r="F2770" s="73"/>
    </row>
    <row r="2771" spans="1:6" x14ac:dyDescent="0.2">
      <c r="A2771" s="79"/>
      <c r="F2771" s="73"/>
    </row>
    <row r="2772" spans="1:6" x14ac:dyDescent="0.2">
      <c r="A2772" s="79"/>
      <c r="F2772" s="73"/>
    </row>
    <row r="2773" spans="1:6" x14ac:dyDescent="0.2">
      <c r="A2773" s="79"/>
      <c r="F2773" s="73"/>
    </row>
    <row r="2774" spans="1:6" x14ac:dyDescent="0.2">
      <c r="A2774" s="79"/>
      <c r="F2774" s="73"/>
    </row>
    <row r="2775" spans="1:6" x14ac:dyDescent="0.2">
      <c r="A2775" s="79"/>
      <c r="F2775" s="73"/>
    </row>
    <row r="2776" spans="1:6" x14ac:dyDescent="0.2">
      <c r="A2776" s="79"/>
      <c r="F2776" s="73"/>
    </row>
    <row r="2777" spans="1:6" x14ac:dyDescent="0.2">
      <c r="A2777" s="79"/>
      <c r="F2777" s="73"/>
    </row>
    <row r="2778" spans="1:6" x14ac:dyDescent="0.2">
      <c r="A2778" s="79"/>
      <c r="F2778" s="73"/>
    </row>
    <row r="2779" spans="1:6" x14ac:dyDescent="0.2">
      <c r="A2779" s="79"/>
      <c r="F2779" s="73"/>
    </row>
    <row r="2780" spans="1:6" x14ac:dyDescent="0.2">
      <c r="A2780" s="79"/>
      <c r="F2780" s="73"/>
    </row>
    <row r="2781" spans="1:6" x14ac:dyDescent="0.2">
      <c r="A2781" s="79"/>
      <c r="F2781" s="73"/>
    </row>
    <row r="2782" spans="1:6" x14ac:dyDescent="0.2">
      <c r="A2782" s="79"/>
      <c r="F2782" s="73"/>
    </row>
    <row r="2783" spans="1:6" x14ac:dyDescent="0.2">
      <c r="A2783" s="79"/>
      <c r="F2783" s="73"/>
    </row>
    <row r="2784" spans="1:6" x14ac:dyDescent="0.2">
      <c r="A2784" s="79"/>
      <c r="F2784" s="73"/>
    </row>
    <row r="2785" spans="1:6" x14ac:dyDescent="0.2">
      <c r="A2785" s="79"/>
      <c r="F2785" s="73"/>
    </row>
    <row r="2786" spans="1:6" x14ac:dyDescent="0.2">
      <c r="A2786" s="79"/>
      <c r="F2786" s="73"/>
    </row>
    <row r="2787" spans="1:6" x14ac:dyDescent="0.2">
      <c r="A2787" s="79"/>
      <c r="F2787" s="73"/>
    </row>
    <row r="2788" spans="1:6" x14ac:dyDescent="0.2">
      <c r="A2788" s="79"/>
      <c r="F2788" s="73"/>
    </row>
    <row r="2789" spans="1:6" x14ac:dyDescent="0.2">
      <c r="A2789" s="79"/>
      <c r="F2789" s="73"/>
    </row>
    <row r="2790" spans="1:6" x14ac:dyDescent="0.2">
      <c r="A2790" s="79"/>
      <c r="F2790" s="73"/>
    </row>
    <row r="2791" spans="1:6" x14ac:dyDescent="0.2">
      <c r="A2791" s="79"/>
      <c r="F2791" s="73"/>
    </row>
    <row r="2792" spans="1:6" x14ac:dyDescent="0.2">
      <c r="A2792" s="79"/>
      <c r="F2792" s="73"/>
    </row>
    <row r="2793" spans="1:6" x14ac:dyDescent="0.2">
      <c r="A2793" s="79"/>
      <c r="F2793" s="73"/>
    </row>
    <row r="2794" spans="1:6" x14ac:dyDescent="0.2">
      <c r="A2794" s="79"/>
      <c r="F2794" s="73"/>
    </row>
    <row r="2795" spans="1:6" x14ac:dyDescent="0.2">
      <c r="A2795" s="79"/>
      <c r="F2795" s="73"/>
    </row>
    <row r="2796" spans="1:6" x14ac:dyDescent="0.2">
      <c r="A2796" s="79"/>
      <c r="F2796" s="73"/>
    </row>
    <row r="2797" spans="1:6" x14ac:dyDescent="0.2">
      <c r="A2797" s="79"/>
      <c r="F2797" s="73"/>
    </row>
    <row r="2798" spans="1:6" x14ac:dyDescent="0.2">
      <c r="A2798" s="79"/>
      <c r="F2798" s="73"/>
    </row>
    <row r="2799" spans="1:6" x14ac:dyDescent="0.2">
      <c r="A2799" s="79"/>
      <c r="F2799" s="73"/>
    </row>
    <row r="2800" spans="1:6" x14ac:dyDescent="0.2">
      <c r="F2800" s="73"/>
    </row>
    <row r="2801" spans="6:6" x14ac:dyDescent="0.2">
      <c r="F2801" s="73"/>
    </row>
    <row r="2802" spans="6:6" x14ac:dyDescent="0.2">
      <c r="F2802" s="73"/>
    </row>
    <row r="2803" spans="6:6" x14ac:dyDescent="0.2">
      <c r="F2803" s="73"/>
    </row>
    <row r="2804" spans="6:6" x14ac:dyDescent="0.2">
      <c r="F2804" s="73"/>
    </row>
    <row r="2805" spans="6:6" x14ac:dyDescent="0.2">
      <c r="F2805" s="73"/>
    </row>
    <row r="2806" spans="6:6" x14ac:dyDescent="0.2">
      <c r="F2806" s="73"/>
    </row>
    <row r="2807" spans="6:6" x14ac:dyDescent="0.2">
      <c r="F2807" s="73"/>
    </row>
    <row r="2808" spans="6:6" x14ac:dyDescent="0.2">
      <c r="F2808" s="73"/>
    </row>
    <row r="2809" spans="6:6" x14ac:dyDescent="0.2">
      <c r="F2809" s="73"/>
    </row>
    <row r="2810" spans="6:6" x14ac:dyDescent="0.2">
      <c r="F2810" s="73"/>
    </row>
    <row r="2811" spans="6:6" x14ac:dyDescent="0.2">
      <c r="F2811" s="73"/>
    </row>
    <row r="2812" spans="6:6" x14ac:dyDescent="0.2">
      <c r="F2812" s="73"/>
    </row>
    <row r="2813" spans="6:6" x14ac:dyDescent="0.2">
      <c r="F2813" s="73"/>
    </row>
    <row r="2814" spans="6:6" x14ac:dyDescent="0.2">
      <c r="F2814" s="73"/>
    </row>
    <row r="2815" spans="6:6" x14ac:dyDescent="0.2">
      <c r="F2815" s="73"/>
    </row>
    <row r="2816" spans="6:6" x14ac:dyDescent="0.2">
      <c r="F2816" s="73"/>
    </row>
    <row r="2817" spans="6:6" x14ac:dyDescent="0.2">
      <c r="F2817" s="73"/>
    </row>
    <row r="2818" spans="6:6" x14ac:dyDescent="0.2">
      <c r="F2818" s="73"/>
    </row>
    <row r="2819" spans="6:6" x14ac:dyDescent="0.2">
      <c r="F2819" s="73"/>
    </row>
    <row r="2820" spans="6:6" x14ac:dyDescent="0.2">
      <c r="F2820" s="73"/>
    </row>
    <row r="2821" spans="6:6" x14ac:dyDescent="0.2">
      <c r="F2821" s="73"/>
    </row>
    <row r="2822" spans="6:6" x14ac:dyDescent="0.2">
      <c r="F2822" s="73"/>
    </row>
    <row r="2823" spans="6:6" x14ac:dyDescent="0.2">
      <c r="F2823" s="73"/>
    </row>
    <row r="2824" spans="6:6" x14ac:dyDescent="0.2">
      <c r="F2824" s="73"/>
    </row>
    <row r="2825" spans="6:6" x14ac:dyDescent="0.2">
      <c r="F2825" s="73"/>
    </row>
    <row r="2826" spans="6:6" x14ac:dyDescent="0.2">
      <c r="F2826" s="73"/>
    </row>
    <row r="2827" spans="6:6" x14ac:dyDescent="0.2">
      <c r="F2827" s="73"/>
    </row>
    <row r="2828" spans="6:6" x14ac:dyDescent="0.2">
      <c r="F2828" s="73"/>
    </row>
    <row r="2829" spans="6:6" x14ac:dyDescent="0.2">
      <c r="F2829" s="73"/>
    </row>
    <row r="2830" spans="6:6" x14ac:dyDescent="0.2">
      <c r="F2830" s="73"/>
    </row>
    <row r="2831" spans="6:6" x14ac:dyDescent="0.2">
      <c r="F2831" s="73"/>
    </row>
    <row r="2832" spans="6:6" x14ac:dyDescent="0.2">
      <c r="F2832" s="73"/>
    </row>
    <row r="2833" spans="6:6" x14ac:dyDescent="0.2">
      <c r="F2833" s="73"/>
    </row>
    <row r="2834" spans="6:6" x14ac:dyDescent="0.2">
      <c r="F2834" s="73"/>
    </row>
    <row r="2835" spans="6:6" x14ac:dyDescent="0.2">
      <c r="F2835" s="73"/>
    </row>
    <row r="2836" spans="6:6" x14ac:dyDescent="0.2">
      <c r="F2836" s="73"/>
    </row>
    <row r="2837" spans="6:6" x14ac:dyDescent="0.2">
      <c r="F2837" s="73"/>
    </row>
    <row r="2838" spans="6:6" x14ac:dyDescent="0.2">
      <c r="F2838" s="73"/>
    </row>
    <row r="2839" spans="6:6" x14ac:dyDescent="0.2">
      <c r="F2839" s="73"/>
    </row>
    <row r="2840" spans="6:6" x14ac:dyDescent="0.2">
      <c r="F2840" s="73"/>
    </row>
    <row r="2841" spans="6:6" x14ac:dyDescent="0.2">
      <c r="F2841" s="73"/>
    </row>
    <row r="2842" spans="6:6" x14ac:dyDescent="0.2">
      <c r="F2842" s="73"/>
    </row>
    <row r="2843" spans="6:6" x14ac:dyDescent="0.2">
      <c r="F2843" s="73"/>
    </row>
    <row r="2844" spans="6:6" x14ac:dyDescent="0.2">
      <c r="F2844" s="73"/>
    </row>
    <row r="2845" spans="6:6" x14ac:dyDescent="0.2">
      <c r="F2845" s="73"/>
    </row>
    <row r="2846" spans="6:6" x14ac:dyDescent="0.2">
      <c r="F2846" s="73"/>
    </row>
    <row r="2847" spans="6:6" x14ac:dyDescent="0.2">
      <c r="F2847" s="73"/>
    </row>
    <row r="2848" spans="6:6" x14ac:dyDescent="0.2">
      <c r="F2848" s="73"/>
    </row>
    <row r="2849" spans="6:6" x14ac:dyDescent="0.2">
      <c r="F2849" s="73"/>
    </row>
    <row r="2850" spans="6:6" x14ac:dyDescent="0.2">
      <c r="F2850" s="73"/>
    </row>
    <row r="2851" spans="6:6" x14ac:dyDescent="0.2">
      <c r="F2851" s="73"/>
    </row>
    <row r="2852" spans="6:6" x14ac:dyDescent="0.2">
      <c r="F2852" s="73"/>
    </row>
    <row r="2853" spans="6:6" x14ac:dyDescent="0.2">
      <c r="F2853" s="73"/>
    </row>
    <row r="2854" spans="6:6" x14ac:dyDescent="0.2">
      <c r="F2854" s="73"/>
    </row>
    <row r="2855" spans="6:6" x14ac:dyDescent="0.2">
      <c r="F2855" s="73"/>
    </row>
    <row r="2856" spans="6:6" x14ac:dyDescent="0.2">
      <c r="F2856" s="73"/>
    </row>
    <row r="2857" spans="6:6" x14ac:dyDescent="0.2">
      <c r="F2857" s="73"/>
    </row>
    <row r="2858" spans="6:6" x14ac:dyDescent="0.2">
      <c r="F2858" s="73"/>
    </row>
    <row r="2859" spans="6:6" x14ac:dyDescent="0.2">
      <c r="F2859" s="73"/>
    </row>
    <row r="2860" spans="6:6" x14ac:dyDescent="0.2">
      <c r="F2860" s="73"/>
    </row>
    <row r="2861" spans="6:6" x14ac:dyDescent="0.2">
      <c r="F2861" s="73"/>
    </row>
    <row r="2862" spans="6:6" x14ac:dyDescent="0.2">
      <c r="F2862" s="73"/>
    </row>
    <row r="2863" spans="6:6" x14ac:dyDescent="0.2">
      <c r="F2863" s="73"/>
    </row>
    <row r="2864" spans="6:6" x14ac:dyDescent="0.2">
      <c r="F2864" s="73"/>
    </row>
    <row r="2865" spans="6:6" x14ac:dyDescent="0.2">
      <c r="F2865" s="73"/>
    </row>
    <row r="2866" spans="6:6" x14ac:dyDescent="0.2">
      <c r="F2866" s="73"/>
    </row>
    <row r="2867" spans="6:6" x14ac:dyDescent="0.2">
      <c r="F2867" s="73"/>
    </row>
    <row r="2868" spans="6:6" x14ac:dyDescent="0.2">
      <c r="F2868" s="73"/>
    </row>
    <row r="2869" spans="6:6" x14ac:dyDescent="0.2">
      <c r="F2869" s="73"/>
    </row>
    <row r="2870" spans="6:6" x14ac:dyDescent="0.2">
      <c r="F2870" s="73"/>
    </row>
    <row r="2871" spans="6:6" x14ac:dyDescent="0.2">
      <c r="F2871" s="73"/>
    </row>
    <row r="2872" spans="6:6" x14ac:dyDescent="0.2">
      <c r="F2872" s="73"/>
    </row>
    <row r="2873" spans="6:6" x14ac:dyDescent="0.2">
      <c r="F2873" s="73"/>
    </row>
    <row r="2874" spans="6:6" x14ac:dyDescent="0.2">
      <c r="F2874" s="73"/>
    </row>
    <row r="2875" spans="6:6" x14ac:dyDescent="0.2">
      <c r="F2875" s="73"/>
    </row>
    <row r="2876" spans="6:6" x14ac:dyDescent="0.2">
      <c r="F2876" s="73"/>
    </row>
    <row r="2877" spans="6:6" x14ac:dyDescent="0.2">
      <c r="F2877" s="73"/>
    </row>
    <row r="2878" spans="6:6" x14ac:dyDescent="0.2">
      <c r="F2878" s="73"/>
    </row>
    <row r="2879" spans="6:6" x14ac:dyDescent="0.2">
      <c r="F2879" s="73"/>
    </row>
    <row r="2880" spans="6:6" x14ac:dyDescent="0.2">
      <c r="F2880" s="73"/>
    </row>
    <row r="2881" spans="6:6" x14ac:dyDescent="0.2">
      <c r="F2881" s="73"/>
    </row>
    <row r="2882" spans="6:6" x14ac:dyDescent="0.2">
      <c r="F2882" s="73"/>
    </row>
    <row r="2883" spans="6:6" x14ac:dyDescent="0.2">
      <c r="F2883" s="73"/>
    </row>
    <row r="2884" spans="6:6" x14ac:dyDescent="0.2">
      <c r="F2884" s="73"/>
    </row>
    <row r="2885" spans="6:6" x14ac:dyDescent="0.2">
      <c r="F2885" s="73"/>
    </row>
    <row r="2886" spans="6:6" x14ac:dyDescent="0.2">
      <c r="F2886" s="73"/>
    </row>
    <row r="2887" spans="6:6" x14ac:dyDescent="0.2">
      <c r="F2887" s="73"/>
    </row>
    <row r="2888" spans="6:6" x14ac:dyDescent="0.2">
      <c r="F2888" s="73"/>
    </row>
    <row r="2889" spans="6:6" x14ac:dyDescent="0.2">
      <c r="F2889" s="73"/>
    </row>
    <row r="2890" spans="6:6" x14ac:dyDescent="0.2">
      <c r="F2890" s="73"/>
    </row>
    <row r="2891" spans="6:6" x14ac:dyDescent="0.2">
      <c r="F2891" s="73"/>
    </row>
    <row r="2892" spans="6:6" x14ac:dyDescent="0.2">
      <c r="F2892" s="73"/>
    </row>
    <row r="2893" spans="6:6" x14ac:dyDescent="0.2">
      <c r="F2893" s="73"/>
    </row>
    <row r="2894" spans="6:6" x14ac:dyDescent="0.2">
      <c r="F2894" s="73"/>
    </row>
    <row r="2895" spans="6:6" x14ac:dyDescent="0.2">
      <c r="F2895" s="73"/>
    </row>
    <row r="2896" spans="6:6" x14ac:dyDescent="0.2">
      <c r="F2896" s="73"/>
    </row>
    <row r="2897" spans="6:6" x14ac:dyDescent="0.2">
      <c r="F2897" s="73"/>
    </row>
    <row r="2898" spans="6:6" x14ac:dyDescent="0.2">
      <c r="F2898" s="73"/>
    </row>
    <row r="2899" spans="6:6" x14ac:dyDescent="0.2">
      <c r="F2899" s="73"/>
    </row>
    <row r="2900" spans="6:6" x14ac:dyDescent="0.2">
      <c r="F2900" s="73"/>
    </row>
    <row r="2901" spans="6:6" x14ac:dyDescent="0.2">
      <c r="F2901" s="73"/>
    </row>
    <row r="2902" spans="6:6" x14ac:dyDescent="0.2">
      <c r="F2902" s="73"/>
    </row>
    <row r="2903" spans="6:6" x14ac:dyDescent="0.2">
      <c r="F2903" s="73"/>
    </row>
    <row r="2904" spans="6:6" x14ac:dyDescent="0.2">
      <c r="F2904" s="73"/>
    </row>
    <row r="2905" spans="6:6" x14ac:dyDescent="0.2">
      <c r="F2905" s="73"/>
    </row>
    <row r="2906" spans="6:6" x14ac:dyDescent="0.2">
      <c r="F2906" s="73"/>
    </row>
    <row r="2907" spans="6:6" x14ac:dyDescent="0.2">
      <c r="F2907" s="73"/>
    </row>
    <row r="2908" spans="6:6" x14ac:dyDescent="0.2">
      <c r="F2908" s="73"/>
    </row>
    <row r="2909" spans="6:6" x14ac:dyDescent="0.2">
      <c r="F2909" s="73"/>
    </row>
    <row r="2910" spans="6:6" x14ac:dyDescent="0.2">
      <c r="F2910" s="73"/>
    </row>
    <row r="2911" spans="6:6" x14ac:dyDescent="0.2">
      <c r="F2911" s="73"/>
    </row>
    <row r="2912" spans="6:6" x14ac:dyDescent="0.2">
      <c r="F2912" s="73"/>
    </row>
    <row r="2913" spans="6:6" x14ac:dyDescent="0.2">
      <c r="F2913" s="73"/>
    </row>
    <row r="2914" spans="6:6" x14ac:dyDescent="0.2">
      <c r="F2914" s="73"/>
    </row>
    <row r="2915" spans="6:6" x14ac:dyDescent="0.2">
      <c r="F2915" s="73"/>
    </row>
    <row r="2916" spans="6:6" x14ac:dyDescent="0.2">
      <c r="F2916" s="73"/>
    </row>
    <row r="2917" spans="6:6" x14ac:dyDescent="0.2">
      <c r="F2917" s="73"/>
    </row>
    <row r="2918" spans="6:6" x14ac:dyDescent="0.2">
      <c r="F2918" s="73"/>
    </row>
    <row r="2919" spans="6:6" x14ac:dyDescent="0.2">
      <c r="F2919" s="73"/>
    </row>
    <row r="2920" spans="6:6" x14ac:dyDescent="0.2">
      <c r="F2920" s="73"/>
    </row>
    <row r="2921" spans="6:6" x14ac:dyDescent="0.2">
      <c r="F2921" s="73"/>
    </row>
    <row r="2922" spans="6:6" x14ac:dyDescent="0.2">
      <c r="F2922" s="73"/>
    </row>
    <row r="2923" spans="6:6" x14ac:dyDescent="0.2">
      <c r="F2923" s="73"/>
    </row>
    <row r="2924" spans="6:6" x14ac:dyDescent="0.2">
      <c r="F2924" s="73"/>
    </row>
    <row r="2925" spans="6:6" x14ac:dyDescent="0.2">
      <c r="F2925" s="73"/>
    </row>
    <row r="2926" spans="6:6" x14ac:dyDescent="0.2">
      <c r="F2926" s="73"/>
    </row>
    <row r="2927" spans="6:6" x14ac:dyDescent="0.2">
      <c r="F2927" s="73"/>
    </row>
    <row r="2928" spans="6:6" x14ac:dyDescent="0.2">
      <c r="F2928" s="73"/>
    </row>
    <row r="2929" spans="6:6" x14ac:dyDescent="0.2">
      <c r="F2929" s="73"/>
    </row>
    <row r="2930" spans="6:6" x14ac:dyDescent="0.2">
      <c r="F2930" s="73"/>
    </row>
    <row r="2931" spans="6:6" x14ac:dyDescent="0.2">
      <c r="F2931" s="73"/>
    </row>
    <row r="2932" spans="6:6" x14ac:dyDescent="0.2">
      <c r="F2932" s="73"/>
    </row>
    <row r="2933" spans="6:6" x14ac:dyDescent="0.2">
      <c r="F2933" s="73"/>
    </row>
    <row r="2934" spans="6:6" x14ac:dyDescent="0.2">
      <c r="F2934" s="73"/>
    </row>
    <row r="2935" spans="6:6" x14ac:dyDescent="0.2">
      <c r="F2935" s="73"/>
    </row>
    <row r="2936" spans="6:6" x14ac:dyDescent="0.2">
      <c r="F2936" s="73"/>
    </row>
    <row r="2937" spans="6:6" x14ac:dyDescent="0.2">
      <c r="F2937" s="73"/>
    </row>
    <row r="2938" spans="6:6" x14ac:dyDescent="0.2">
      <c r="F2938" s="73"/>
    </row>
    <row r="2939" spans="6:6" x14ac:dyDescent="0.2">
      <c r="F2939" s="73"/>
    </row>
    <row r="2940" spans="6:6" x14ac:dyDescent="0.2">
      <c r="F2940" s="73"/>
    </row>
    <row r="2941" spans="6:6" x14ac:dyDescent="0.2">
      <c r="F2941" s="73"/>
    </row>
    <row r="2942" spans="6:6" x14ac:dyDescent="0.2">
      <c r="F2942" s="73"/>
    </row>
    <row r="2943" spans="6:6" x14ac:dyDescent="0.2">
      <c r="F2943" s="73"/>
    </row>
    <row r="2944" spans="6:6" x14ac:dyDescent="0.2">
      <c r="F2944" s="73"/>
    </row>
    <row r="2945" spans="6:6" x14ac:dyDescent="0.2">
      <c r="F2945" s="73"/>
    </row>
    <row r="2946" spans="6:6" x14ac:dyDescent="0.2">
      <c r="F2946" s="73"/>
    </row>
    <row r="2947" spans="6:6" x14ac:dyDescent="0.2">
      <c r="F2947" s="73"/>
    </row>
    <row r="2948" spans="6:6" x14ac:dyDescent="0.2">
      <c r="F2948" s="73"/>
    </row>
    <row r="2949" spans="6:6" x14ac:dyDescent="0.2">
      <c r="F2949" s="73"/>
    </row>
    <row r="2950" spans="6:6" x14ac:dyDescent="0.2">
      <c r="F2950" s="73"/>
    </row>
    <row r="2951" spans="6:6" x14ac:dyDescent="0.2">
      <c r="F2951" s="73"/>
    </row>
    <row r="2952" spans="6:6" x14ac:dyDescent="0.2">
      <c r="F2952" s="73"/>
    </row>
    <row r="2953" spans="6:6" x14ac:dyDescent="0.2">
      <c r="F2953" s="73"/>
    </row>
    <row r="2954" spans="6:6" x14ac:dyDescent="0.2">
      <c r="F2954" s="73"/>
    </row>
    <row r="2955" spans="6:6" x14ac:dyDescent="0.2">
      <c r="F2955" s="73"/>
    </row>
    <row r="2956" spans="6:6" x14ac:dyDescent="0.2">
      <c r="F2956" s="73"/>
    </row>
    <row r="2957" spans="6:6" x14ac:dyDescent="0.2">
      <c r="F2957" s="73"/>
    </row>
    <row r="2958" spans="6:6" x14ac:dyDescent="0.2">
      <c r="F2958" s="73"/>
    </row>
    <row r="2959" spans="6:6" x14ac:dyDescent="0.2">
      <c r="F2959" s="73"/>
    </row>
    <row r="2960" spans="6:6" x14ac:dyDescent="0.2">
      <c r="F2960" s="73"/>
    </row>
    <row r="2961" spans="6:6" x14ac:dyDescent="0.2">
      <c r="F2961" s="73"/>
    </row>
    <row r="2962" spans="6:6" x14ac:dyDescent="0.2">
      <c r="F2962" s="73"/>
    </row>
    <row r="2963" spans="6:6" x14ac:dyDescent="0.2">
      <c r="F2963" s="73"/>
    </row>
    <row r="2964" spans="6:6" x14ac:dyDescent="0.2">
      <c r="F2964" s="73"/>
    </row>
    <row r="2965" spans="6:6" x14ac:dyDescent="0.2">
      <c r="F2965" s="73"/>
    </row>
    <row r="2966" spans="6:6" x14ac:dyDescent="0.2">
      <c r="F2966" s="73"/>
    </row>
    <row r="2967" spans="6:6" x14ac:dyDescent="0.2">
      <c r="F2967" s="73"/>
    </row>
    <row r="2968" spans="6:6" x14ac:dyDescent="0.2">
      <c r="F2968" s="73"/>
    </row>
    <row r="2969" spans="6:6" x14ac:dyDescent="0.2">
      <c r="F2969" s="73"/>
    </row>
    <row r="2970" spans="6:6" x14ac:dyDescent="0.2">
      <c r="F2970" s="73"/>
    </row>
    <row r="2971" spans="6:6" x14ac:dyDescent="0.2">
      <c r="F2971" s="73"/>
    </row>
    <row r="2972" spans="6:6" x14ac:dyDescent="0.2">
      <c r="F2972" s="73"/>
    </row>
    <row r="2973" spans="6:6" x14ac:dyDescent="0.2">
      <c r="F2973" s="73"/>
    </row>
    <row r="2974" spans="6:6" x14ac:dyDescent="0.2">
      <c r="F2974" s="73"/>
    </row>
    <row r="2975" spans="6:6" x14ac:dyDescent="0.2">
      <c r="F2975" s="73"/>
    </row>
    <row r="2976" spans="6:6" x14ac:dyDescent="0.2">
      <c r="F2976" s="73"/>
    </row>
    <row r="2977" spans="6:6" x14ac:dyDescent="0.2">
      <c r="F2977" s="73"/>
    </row>
    <row r="2978" spans="6:6" x14ac:dyDescent="0.2">
      <c r="F2978" s="73"/>
    </row>
    <row r="2979" spans="6:6" x14ac:dyDescent="0.2">
      <c r="F2979" s="73"/>
    </row>
    <row r="2980" spans="6:6" x14ac:dyDescent="0.2">
      <c r="F2980" s="73"/>
    </row>
    <row r="2981" spans="6:6" x14ac:dyDescent="0.2">
      <c r="F2981" s="73"/>
    </row>
    <row r="2982" spans="6:6" x14ac:dyDescent="0.2">
      <c r="F2982" s="73"/>
    </row>
    <row r="2983" spans="6:6" x14ac:dyDescent="0.2">
      <c r="F2983" s="73"/>
    </row>
    <row r="2984" spans="6:6" x14ac:dyDescent="0.2">
      <c r="F2984" s="73"/>
    </row>
    <row r="2985" spans="6:6" x14ac:dyDescent="0.2">
      <c r="F2985" s="73"/>
    </row>
    <row r="2986" spans="6:6" x14ac:dyDescent="0.2">
      <c r="F2986" s="73"/>
    </row>
    <row r="2987" spans="6:6" x14ac:dyDescent="0.2">
      <c r="F2987" s="73"/>
    </row>
    <row r="2988" spans="6:6" x14ac:dyDescent="0.2">
      <c r="F2988" s="73"/>
    </row>
    <row r="2989" spans="6:6" x14ac:dyDescent="0.2">
      <c r="F2989" s="73"/>
    </row>
    <row r="2990" spans="6:6" x14ac:dyDescent="0.2">
      <c r="F2990" s="73"/>
    </row>
    <row r="2991" spans="6:6" x14ac:dyDescent="0.2">
      <c r="F2991" s="73"/>
    </row>
    <row r="2992" spans="6:6" x14ac:dyDescent="0.2">
      <c r="F2992" s="73"/>
    </row>
    <row r="2993" spans="6:6" x14ac:dyDescent="0.2">
      <c r="F2993" s="73"/>
    </row>
    <row r="2994" spans="6:6" x14ac:dyDescent="0.2">
      <c r="F2994" s="73"/>
    </row>
    <row r="2995" spans="6:6" x14ac:dyDescent="0.2">
      <c r="F2995" s="73"/>
    </row>
    <row r="2996" spans="6:6" x14ac:dyDescent="0.2">
      <c r="F2996" s="73"/>
    </row>
    <row r="2997" spans="6:6" x14ac:dyDescent="0.2">
      <c r="F2997" s="73"/>
    </row>
    <row r="2998" spans="6:6" x14ac:dyDescent="0.2">
      <c r="F2998" s="73"/>
    </row>
    <row r="2999" spans="6:6" x14ac:dyDescent="0.2">
      <c r="F2999" s="73"/>
    </row>
    <row r="3000" spans="6:6" x14ac:dyDescent="0.2">
      <c r="F3000" s="73"/>
    </row>
    <row r="3001" spans="6:6" x14ac:dyDescent="0.2">
      <c r="F3001" s="73"/>
    </row>
    <row r="3002" spans="6:6" x14ac:dyDescent="0.2">
      <c r="F3002" s="73"/>
    </row>
    <row r="3003" spans="6:6" x14ac:dyDescent="0.2">
      <c r="F3003" s="73"/>
    </row>
    <row r="3004" spans="6:6" x14ac:dyDescent="0.2">
      <c r="F3004" s="73"/>
    </row>
    <row r="3005" spans="6:6" x14ac:dyDescent="0.2">
      <c r="F3005" s="73"/>
    </row>
    <row r="3006" spans="6:6" x14ac:dyDescent="0.2">
      <c r="F3006" s="73"/>
    </row>
    <row r="3007" spans="6:6" x14ac:dyDescent="0.2">
      <c r="F3007" s="73"/>
    </row>
    <row r="3008" spans="6:6" x14ac:dyDescent="0.2">
      <c r="F3008" s="73"/>
    </row>
    <row r="3009" spans="6:6" x14ac:dyDescent="0.2">
      <c r="F3009" s="73"/>
    </row>
    <row r="3010" spans="6:6" x14ac:dyDescent="0.2">
      <c r="F3010" s="73"/>
    </row>
    <row r="3011" spans="6:6" x14ac:dyDescent="0.2">
      <c r="F3011" s="73"/>
    </row>
    <row r="3012" spans="6:6" x14ac:dyDescent="0.2">
      <c r="F3012" s="73"/>
    </row>
    <row r="3013" spans="6:6" x14ac:dyDescent="0.2">
      <c r="F3013" s="73"/>
    </row>
    <row r="3014" spans="6:6" x14ac:dyDescent="0.2">
      <c r="F3014" s="73"/>
    </row>
    <row r="3015" spans="6:6" x14ac:dyDescent="0.2">
      <c r="F3015" s="73"/>
    </row>
    <row r="3016" spans="6:6" x14ac:dyDescent="0.2">
      <c r="F3016" s="73"/>
    </row>
    <row r="3017" spans="6:6" x14ac:dyDescent="0.2">
      <c r="F3017" s="73"/>
    </row>
    <row r="3018" spans="6:6" x14ac:dyDescent="0.2">
      <c r="F3018" s="73"/>
    </row>
    <row r="3019" spans="6:6" x14ac:dyDescent="0.2">
      <c r="F3019" s="73"/>
    </row>
    <row r="3020" spans="6:6" x14ac:dyDescent="0.2">
      <c r="F3020" s="73"/>
    </row>
    <row r="3021" spans="6:6" x14ac:dyDescent="0.2">
      <c r="F3021" s="73"/>
    </row>
    <row r="3022" spans="6:6" x14ac:dyDescent="0.2">
      <c r="F3022" s="73"/>
    </row>
    <row r="3023" spans="6:6" x14ac:dyDescent="0.2">
      <c r="F3023" s="73"/>
    </row>
    <row r="3024" spans="6:6" x14ac:dyDescent="0.2">
      <c r="F3024" s="73"/>
    </row>
    <row r="3025" spans="6:6" x14ac:dyDescent="0.2">
      <c r="F3025" s="73"/>
    </row>
    <row r="3026" spans="6:6" x14ac:dyDescent="0.2">
      <c r="F3026" s="73"/>
    </row>
    <row r="3027" spans="6:6" x14ac:dyDescent="0.2">
      <c r="F3027" s="73"/>
    </row>
    <row r="3028" spans="6:6" x14ac:dyDescent="0.2">
      <c r="F3028" s="73"/>
    </row>
    <row r="3029" spans="6:6" x14ac:dyDescent="0.2">
      <c r="F3029" s="73"/>
    </row>
    <row r="3030" spans="6:6" x14ac:dyDescent="0.2">
      <c r="F3030" s="73"/>
    </row>
    <row r="3031" spans="6:6" x14ac:dyDescent="0.2">
      <c r="F3031" s="73"/>
    </row>
    <row r="3032" spans="6:6" x14ac:dyDescent="0.2">
      <c r="F3032" s="73"/>
    </row>
    <row r="3033" spans="6:6" x14ac:dyDescent="0.2">
      <c r="F3033" s="73"/>
    </row>
    <row r="3034" spans="6:6" x14ac:dyDescent="0.2">
      <c r="F3034" s="73"/>
    </row>
    <row r="3035" spans="6:6" x14ac:dyDescent="0.2">
      <c r="F3035" s="73"/>
    </row>
    <row r="3036" spans="6:6" x14ac:dyDescent="0.2">
      <c r="F3036" s="73"/>
    </row>
    <row r="3037" spans="6:6" x14ac:dyDescent="0.2">
      <c r="F3037" s="73"/>
    </row>
    <row r="3038" spans="6:6" x14ac:dyDescent="0.2">
      <c r="F3038" s="73"/>
    </row>
    <row r="3039" spans="6:6" x14ac:dyDescent="0.2">
      <c r="F3039" s="73"/>
    </row>
    <row r="3040" spans="6:6" x14ac:dyDescent="0.2">
      <c r="F3040" s="73"/>
    </row>
    <row r="3041" spans="6:6" x14ac:dyDescent="0.2">
      <c r="F3041" s="73"/>
    </row>
    <row r="3042" spans="6:6" x14ac:dyDescent="0.2">
      <c r="F3042" s="73"/>
    </row>
    <row r="3043" spans="6:6" x14ac:dyDescent="0.2">
      <c r="F3043" s="73"/>
    </row>
    <row r="3044" spans="6:6" x14ac:dyDescent="0.2">
      <c r="F3044" s="73"/>
    </row>
    <row r="3045" spans="6:6" x14ac:dyDescent="0.2">
      <c r="F3045" s="73"/>
    </row>
    <row r="3046" spans="6:6" x14ac:dyDescent="0.2">
      <c r="F3046" s="73"/>
    </row>
    <row r="3047" spans="6:6" x14ac:dyDescent="0.2">
      <c r="F3047" s="73"/>
    </row>
    <row r="3048" spans="6:6" x14ac:dyDescent="0.2">
      <c r="F3048" s="73"/>
    </row>
    <row r="3049" spans="6:6" x14ac:dyDescent="0.2">
      <c r="F3049" s="73"/>
    </row>
    <row r="3050" spans="6:6" x14ac:dyDescent="0.2">
      <c r="F3050" s="73"/>
    </row>
    <row r="3051" spans="6:6" x14ac:dyDescent="0.2">
      <c r="F3051" s="73"/>
    </row>
    <row r="3052" spans="6:6" x14ac:dyDescent="0.2">
      <c r="F3052" s="73"/>
    </row>
    <row r="3053" spans="6:6" x14ac:dyDescent="0.2">
      <c r="F3053" s="73"/>
    </row>
    <row r="3054" spans="6:6" x14ac:dyDescent="0.2">
      <c r="F3054" s="73"/>
    </row>
    <row r="3055" spans="6:6" x14ac:dyDescent="0.2">
      <c r="F3055" s="73"/>
    </row>
    <row r="3056" spans="6:6" x14ac:dyDescent="0.2">
      <c r="F3056" s="73"/>
    </row>
    <row r="3057" spans="6:6" x14ac:dyDescent="0.2">
      <c r="F3057" s="73"/>
    </row>
    <row r="3058" spans="6:6" x14ac:dyDescent="0.2">
      <c r="F3058" s="73"/>
    </row>
    <row r="3059" spans="6:6" x14ac:dyDescent="0.2">
      <c r="F3059" s="73"/>
    </row>
    <row r="3060" spans="6:6" x14ac:dyDescent="0.2">
      <c r="F3060" s="73"/>
    </row>
    <row r="3061" spans="6:6" x14ac:dyDescent="0.2">
      <c r="F3061" s="73"/>
    </row>
    <row r="3062" spans="6:6" x14ac:dyDescent="0.2">
      <c r="F3062" s="73"/>
    </row>
    <row r="3063" spans="6:6" x14ac:dyDescent="0.2">
      <c r="F3063" s="73"/>
    </row>
    <row r="3064" spans="6:6" x14ac:dyDescent="0.2">
      <c r="F3064" s="73"/>
    </row>
    <row r="3065" spans="6:6" x14ac:dyDescent="0.2">
      <c r="F3065" s="73"/>
    </row>
    <row r="3066" spans="6:6" x14ac:dyDescent="0.2">
      <c r="F3066" s="73"/>
    </row>
    <row r="3067" spans="6:6" x14ac:dyDescent="0.2">
      <c r="F3067" s="73"/>
    </row>
    <row r="3068" spans="6:6" x14ac:dyDescent="0.2">
      <c r="F3068" s="73"/>
    </row>
    <row r="3069" spans="6:6" x14ac:dyDescent="0.2">
      <c r="F3069" s="73"/>
    </row>
    <row r="3070" spans="6:6" x14ac:dyDescent="0.2">
      <c r="F3070" s="73"/>
    </row>
    <row r="3071" spans="6:6" x14ac:dyDescent="0.2">
      <c r="F3071" s="73"/>
    </row>
    <row r="3072" spans="6:6" x14ac:dyDescent="0.2">
      <c r="F3072" s="73"/>
    </row>
    <row r="3073" spans="6:6" x14ac:dyDescent="0.2">
      <c r="F3073" s="73"/>
    </row>
    <row r="3074" spans="6:6" x14ac:dyDescent="0.2">
      <c r="F3074" s="73"/>
    </row>
    <row r="3075" spans="6:6" x14ac:dyDescent="0.2">
      <c r="F3075" s="73"/>
    </row>
    <row r="3076" spans="6:6" x14ac:dyDescent="0.2">
      <c r="F3076" s="73"/>
    </row>
    <row r="3077" spans="6:6" x14ac:dyDescent="0.2">
      <c r="F3077" s="73"/>
    </row>
    <row r="3078" spans="6:6" x14ac:dyDescent="0.2">
      <c r="F3078" s="73"/>
    </row>
    <row r="3079" spans="6:6" x14ac:dyDescent="0.2">
      <c r="F3079" s="73"/>
    </row>
    <row r="3080" spans="6:6" x14ac:dyDescent="0.2">
      <c r="F3080" s="73"/>
    </row>
    <row r="3081" spans="6:6" x14ac:dyDescent="0.2">
      <c r="F3081" s="73"/>
    </row>
    <row r="3082" spans="6:6" x14ac:dyDescent="0.2">
      <c r="F3082" s="73"/>
    </row>
    <row r="3083" spans="6:6" x14ac:dyDescent="0.2">
      <c r="F3083" s="73"/>
    </row>
    <row r="3084" spans="6:6" x14ac:dyDescent="0.2">
      <c r="F3084" s="73"/>
    </row>
    <row r="3085" spans="6:6" x14ac:dyDescent="0.2">
      <c r="F3085" s="73"/>
    </row>
    <row r="3086" spans="6:6" x14ac:dyDescent="0.2">
      <c r="F3086" s="73"/>
    </row>
    <row r="3087" spans="6:6" x14ac:dyDescent="0.2">
      <c r="F3087" s="73"/>
    </row>
    <row r="3088" spans="6:6" x14ac:dyDescent="0.2">
      <c r="F3088" s="73"/>
    </row>
    <row r="3089" spans="6:6" x14ac:dyDescent="0.2">
      <c r="F3089" s="73"/>
    </row>
    <row r="3090" spans="6:6" x14ac:dyDescent="0.2">
      <c r="F3090" s="73"/>
    </row>
    <row r="3091" spans="6:6" x14ac:dyDescent="0.2">
      <c r="F3091" s="73"/>
    </row>
    <row r="3092" spans="6:6" x14ac:dyDescent="0.2">
      <c r="F3092" s="73"/>
    </row>
    <row r="3093" spans="6:6" x14ac:dyDescent="0.2">
      <c r="F3093" s="73"/>
    </row>
    <row r="3094" spans="6:6" x14ac:dyDescent="0.2">
      <c r="F3094" s="73"/>
    </row>
    <row r="3095" spans="6:6" x14ac:dyDescent="0.2">
      <c r="F3095" s="73"/>
    </row>
    <row r="3096" spans="6:6" x14ac:dyDescent="0.2">
      <c r="F3096" s="73"/>
    </row>
    <row r="3097" spans="6:6" x14ac:dyDescent="0.2">
      <c r="F3097" s="73"/>
    </row>
    <row r="3098" spans="6:6" x14ac:dyDescent="0.2">
      <c r="F3098" s="73"/>
    </row>
    <row r="3099" spans="6:6" x14ac:dyDescent="0.2">
      <c r="F3099" s="73"/>
    </row>
    <row r="3100" spans="6:6" x14ac:dyDescent="0.2">
      <c r="F3100" s="73"/>
    </row>
    <row r="3101" spans="6:6" x14ac:dyDescent="0.2">
      <c r="F3101" s="73"/>
    </row>
    <row r="3102" spans="6:6" x14ac:dyDescent="0.2">
      <c r="F3102" s="73"/>
    </row>
    <row r="3103" spans="6:6" x14ac:dyDescent="0.2">
      <c r="F3103" s="73"/>
    </row>
    <row r="3104" spans="6:6" x14ac:dyDescent="0.2">
      <c r="F3104" s="73"/>
    </row>
    <row r="3105" spans="6:6" x14ac:dyDescent="0.2">
      <c r="F3105" s="73"/>
    </row>
    <row r="3106" spans="6:6" x14ac:dyDescent="0.2">
      <c r="F3106" s="73"/>
    </row>
    <row r="3107" spans="6:6" x14ac:dyDescent="0.2">
      <c r="F3107" s="73"/>
    </row>
    <row r="3108" spans="6:6" x14ac:dyDescent="0.2">
      <c r="F3108" s="73"/>
    </row>
    <row r="3109" spans="6:6" x14ac:dyDescent="0.2">
      <c r="F3109" s="73"/>
    </row>
    <row r="3110" spans="6:6" x14ac:dyDescent="0.2">
      <c r="F3110" s="73"/>
    </row>
    <row r="3111" spans="6:6" x14ac:dyDescent="0.2">
      <c r="F3111" s="73"/>
    </row>
    <row r="3112" spans="6:6" x14ac:dyDescent="0.2">
      <c r="F3112" s="73"/>
    </row>
    <row r="3113" spans="6:6" x14ac:dyDescent="0.2">
      <c r="F3113" s="73"/>
    </row>
    <row r="3114" spans="6:6" x14ac:dyDescent="0.2">
      <c r="F3114" s="73"/>
    </row>
    <row r="3115" spans="6:6" x14ac:dyDescent="0.2">
      <c r="F3115" s="73"/>
    </row>
    <row r="3116" spans="6:6" x14ac:dyDescent="0.2">
      <c r="F3116" s="73"/>
    </row>
    <row r="3117" spans="6:6" x14ac:dyDescent="0.2">
      <c r="F3117" s="73"/>
    </row>
    <row r="3118" spans="6:6" x14ac:dyDescent="0.2">
      <c r="F3118" s="73"/>
    </row>
    <row r="3119" spans="6:6" x14ac:dyDescent="0.2">
      <c r="F3119" s="73"/>
    </row>
    <row r="3120" spans="6:6" x14ac:dyDescent="0.2">
      <c r="F3120" s="73"/>
    </row>
    <row r="3121" spans="6:6" x14ac:dyDescent="0.2">
      <c r="F3121" s="73"/>
    </row>
    <row r="3122" spans="6:6" x14ac:dyDescent="0.2">
      <c r="F3122" s="73"/>
    </row>
    <row r="3123" spans="6:6" x14ac:dyDescent="0.2">
      <c r="F3123" s="73"/>
    </row>
    <row r="3124" spans="6:6" x14ac:dyDescent="0.2">
      <c r="F3124" s="73"/>
    </row>
    <row r="3125" spans="6:6" x14ac:dyDescent="0.2">
      <c r="F3125" s="73"/>
    </row>
    <row r="3126" spans="6:6" x14ac:dyDescent="0.2">
      <c r="F3126" s="73"/>
    </row>
    <row r="3127" spans="6:6" x14ac:dyDescent="0.2">
      <c r="F3127" s="73"/>
    </row>
    <row r="3128" spans="6:6" x14ac:dyDescent="0.2">
      <c r="F3128" s="73"/>
    </row>
    <row r="3129" spans="6:6" x14ac:dyDescent="0.2">
      <c r="F3129" s="73"/>
    </row>
    <row r="3130" spans="6:6" x14ac:dyDescent="0.2">
      <c r="F3130" s="73"/>
    </row>
    <row r="3131" spans="6:6" x14ac:dyDescent="0.2">
      <c r="F3131" s="73"/>
    </row>
    <row r="3132" spans="6:6" x14ac:dyDescent="0.2">
      <c r="F3132" s="73"/>
    </row>
    <row r="3133" spans="6:6" x14ac:dyDescent="0.2">
      <c r="F3133" s="73"/>
    </row>
    <row r="3134" spans="6:6" x14ac:dyDescent="0.2">
      <c r="F3134" s="73"/>
    </row>
    <row r="3135" spans="6:6" x14ac:dyDescent="0.2">
      <c r="F3135" s="73"/>
    </row>
    <row r="3136" spans="6:6" x14ac:dyDescent="0.2">
      <c r="F3136" s="73"/>
    </row>
    <row r="3137" spans="6:6" x14ac:dyDescent="0.2">
      <c r="F3137" s="73"/>
    </row>
    <row r="3138" spans="6:6" x14ac:dyDescent="0.2">
      <c r="F3138" s="73"/>
    </row>
    <row r="3139" spans="6:6" x14ac:dyDescent="0.2">
      <c r="F3139" s="73"/>
    </row>
    <row r="3140" spans="6:6" x14ac:dyDescent="0.2">
      <c r="F3140" s="73"/>
    </row>
    <row r="3141" spans="6:6" x14ac:dyDescent="0.2">
      <c r="F3141" s="73"/>
    </row>
    <row r="3142" spans="6:6" x14ac:dyDescent="0.2">
      <c r="F3142" s="73"/>
    </row>
    <row r="3143" spans="6:6" x14ac:dyDescent="0.2">
      <c r="F3143" s="73"/>
    </row>
    <row r="3144" spans="6:6" x14ac:dyDescent="0.2">
      <c r="F3144" s="73"/>
    </row>
    <row r="3145" spans="6:6" x14ac:dyDescent="0.2">
      <c r="F3145" s="73"/>
    </row>
    <row r="3146" spans="6:6" x14ac:dyDescent="0.2">
      <c r="F3146" s="73"/>
    </row>
    <row r="3147" spans="6:6" x14ac:dyDescent="0.2">
      <c r="F3147" s="73"/>
    </row>
    <row r="3148" spans="6:6" x14ac:dyDescent="0.2">
      <c r="F3148" s="73"/>
    </row>
    <row r="3149" spans="6:6" x14ac:dyDescent="0.2">
      <c r="F3149" s="73"/>
    </row>
    <row r="3150" spans="6:6" x14ac:dyDescent="0.2">
      <c r="F3150" s="73"/>
    </row>
    <row r="3151" spans="6:6" x14ac:dyDescent="0.2">
      <c r="F3151" s="73"/>
    </row>
    <row r="3152" spans="6:6" x14ac:dyDescent="0.2">
      <c r="F3152" s="73"/>
    </row>
    <row r="3153" spans="6:6" x14ac:dyDescent="0.2">
      <c r="F3153" s="73"/>
    </row>
    <row r="3154" spans="6:6" x14ac:dyDescent="0.2">
      <c r="F3154" s="73"/>
    </row>
    <row r="3155" spans="6:6" x14ac:dyDescent="0.2">
      <c r="F3155" s="73"/>
    </row>
    <row r="3156" spans="6:6" x14ac:dyDescent="0.2">
      <c r="F3156" s="73"/>
    </row>
    <row r="3157" spans="6:6" x14ac:dyDescent="0.2">
      <c r="F3157" s="73"/>
    </row>
    <row r="3158" spans="6:6" x14ac:dyDescent="0.2">
      <c r="F3158" s="73"/>
    </row>
    <row r="3159" spans="6:6" x14ac:dyDescent="0.2">
      <c r="F3159" s="73"/>
    </row>
    <row r="3160" spans="6:6" x14ac:dyDescent="0.2">
      <c r="F3160" s="73"/>
    </row>
    <row r="3161" spans="6:6" x14ac:dyDescent="0.2">
      <c r="F3161" s="73"/>
    </row>
    <row r="3162" spans="6:6" x14ac:dyDescent="0.2">
      <c r="F3162" s="73"/>
    </row>
    <row r="3163" spans="6:6" x14ac:dyDescent="0.2">
      <c r="F3163" s="73"/>
    </row>
    <row r="3164" spans="6:6" x14ac:dyDescent="0.2">
      <c r="F3164" s="73"/>
    </row>
    <row r="3165" spans="6:6" x14ac:dyDescent="0.2">
      <c r="F3165" s="73"/>
    </row>
    <row r="3166" spans="6:6" x14ac:dyDescent="0.2">
      <c r="F3166" s="73"/>
    </row>
    <row r="3167" spans="6:6" x14ac:dyDescent="0.2">
      <c r="F3167" s="73"/>
    </row>
    <row r="3168" spans="6:6" x14ac:dyDescent="0.2">
      <c r="F3168" s="73"/>
    </row>
    <row r="3169" spans="6:6" x14ac:dyDescent="0.2">
      <c r="F3169" s="73"/>
    </row>
    <row r="3170" spans="6:6" x14ac:dyDescent="0.2">
      <c r="F3170" s="73"/>
    </row>
    <row r="3171" spans="6:6" x14ac:dyDescent="0.2">
      <c r="F3171" s="73"/>
    </row>
    <row r="3172" spans="6:6" x14ac:dyDescent="0.2">
      <c r="F3172" s="73"/>
    </row>
    <row r="3173" spans="6:6" x14ac:dyDescent="0.2">
      <c r="F3173" s="73"/>
    </row>
    <row r="3174" spans="6:6" x14ac:dyDescent="0.2">
      <c r="F3174" s="73"/>
    </row>
    <row r="3175" spans="6:6" x14ac:dyDescent="0.2">
      <c r="F3175" s="73"/>
    </row>
    <row r="3176" spans="6:6" x14ac:dyDescent="0.2">
      <c r="F3176" s="73"/>
    </row>
    <row r="3177" spans="6:6" x14ac:dyDescent="0.2">
      <c r="F3177" s="73"/>
    </row>
    <row r="3178" spans="6:6" x14ac:dyDescent="0.2">
      <c r="F3178" s="73"/>
    </row>
    <row r="3179" spans="6:6" x14ac:dyDescent="0.2">
      <c r="F3179" s="73"/>
    </row>
    <row r="3180" spans="6:6" x14ac:dyDescent="0.2">
      <c r="F3180" s="73"/>
    </row>
    <row r="3181" spans="6:6" x14ac:dyDescent="0.2">
      <c r="F3181" s="73"/>
    </row>
    <row r="3182" spans="6:6" x14ac:dyDescent="0.2">
      <c r="F3182" s="73"/>
    </row>
    <row r="3183" spans="6:6" x14ac:dyDescent="0.2">
      <c r="F3183" s="73"/>
    </row>
    <row r="3184" spans="6:6" x14ac:dyDescent="0.2">
      <c r="F3184" s="73"/>
    </row>
    <row r="3185" spans="6:6" x14ac:dyDescent="0.2">
      <c r="F3185" s="73"/>
    </row>
    <row r="3186" spans="6:6" x14ac:dyDescent="0.2">
      <c r="F3186" s="73"/>
    </row>
    <row r="3187" spans="6:6" x14ac:dyDescent="0.2">
      <c r="F3187" s="73"/>
    </row>
    <row r="3188" spans="6:6" x14ac:dyDescent="0.2">
      <c r="F3188" s="73"/>
    </row>
    <row r="3189" spans="6:6" x14ac:dyDescent="0.2">
      <c r="F3189" s="73"/>
    </row>
    <row r="3190" spans="6:6" x14ac:dyDescent="0.2">
      <c r="F3190" s="73"/>
    </row>
    <row r="3191" spans="6:6" x14ac:dyDescent="0.2">
      <c r="F3191" s="73"/>
    </row>
    <row r="3192" spans="6:6" x14ac:dyDescent="0.2">
      <c r="F3192" s="73"/>
    </row>
    <row r="3193" spans="6:6" x14ac:dyDescent="0.2">
      <c r="F3193" s="73"/>
    </row>
    <row r="3194" spans="6:6" x14ac:dyDescent="0.2">
      <c r="F3194" s="73"/>
    </row>
    <row r="3195" spans="6:6" x14ac:dyDescent="0.2">
      <c r="F3195" s="73"/>
    </row>
    <row r="3196" spans="6:6" x14ac:dyDescent="0.2">
      <c r="F3196" s="73"/>
    </row>
    <row r="3197" spans="6:6" x14ac:dyDescent="0.2">
      <c r="F3197" s="73"/>
    </row>
    <row r="3198" spans="6:6" x14ac:dyDescent="0.2">
      <c r="F3198" s="73"/>
    </row>
    <row r="3199" spans="6:6" x14ac:dyDescent="0.2">
      <c r="F3199" s="73"/>
    </row>
    <row r="3200" spans="6:6" x14ac:dyDescent="0.2">
      <c r="F3200" s="73"/>
    </row>
    <row r="3201" spans="6:6" x14ac:dyDescent="0.2">
      <c r="F3201" s="73"/>
    </row>
    <row r="3202" spans="6:6" x14ac:dyDescent="0.2">
      <c r="F3202" s="73"/>
    </row>
    <row r="3203" spans="6:6" x14ac:dyDescent="0.2">
      <c r="F3203" s="73"/>
    </row>
    <row r="3204" spans="6:6" x14ac:dyDescent="0.2">
      <c r="F3204" s="73"/>
    </row>
    <row r="3205" spans="6:6" x14ac:dyDescent="0.2">
      <c r="F3205" s="73"/>
    </row>
    <row r="3206" spans="6:6" x14ac:dyDescent="0.2">
      <c r="F3206" s="73"/>
    </row>
    <row r="3207" spans="6:6" x14ac:dyDescent="0.2">
      <c r="F3207" s="73"/>
    </row>
    <row r="3208" spans="6:6" x14ac:dyDescent="0.2">
      <c r="F3208" s="73"/>
    </row>
    <row r="3209" spans="6:6" x14ac:dyDescent="0.2">
      <c r="F3209" s="73"/>
    </row>
    <row r="3210" spans="6:6" x14ac:dyDescent="0.2">
      <c r="F3210" s="73"/>
    </row>
    <row r="3211" spans="6:6" x14ac:dyDescent="0.2">
      <c r="F3211" s="73"/>
    </row>
    <row r="3212" spans="6:6" x14ac:dyDescent="0.2">
      <c r="F3212" s="73"/>
    </row>
    <row r="3213" spans="6:6" x14ac:dyDescent="0.2">
      <c r="F3213" s="73"/>
    </row>
    <row r="3214" spans="6:6" x14ac:dyDescent="0.2">
      <c r="F3214" s="73"/>
    </row>
    <row r="3215" spans="6:6" x14ac:dyDescent="0.2">
      <c r="F3215" s="73"/>
    </row>
    <row r="3216" spans="6:6" x14ac:dyDescent="0.2">
      <c r="F3216" s="73"/>
    </row>
    <row r="3217" spans="6:6" x14ac:dyDescent="0.2">
      <c r="F3217" s="73"/>
    </row>
    <row r="3218" spans="6:6" x14ac:dyDescent="0.2">
      <c r="F3218" s="73"/>
    </row>
    <row r="3219" spans="6:6" x14ac:dyDescent="0.2">
      <c r="F3219" s="73"/>
    </row>
    <row r="3220" spans="6:6" x14ac:dyDescent="0.2">
      <c r="F3220" s="73"/>
    </row>
    <row r="3221" spans="6:6" x14ac:dyDescent="0.2">
      <c r="F3221" s="73"/>
    </row>
    <row r="3222" spans="6:6" x14ac:dyDescent="0.2">
      <c r="F3222" s="73"/>
    </row>
    <row r="3223" spans="6:6" x14ac:dyDescent="0.2">
      <c r="F3223" s="73"/>
    </row>
    <row r="3224" spans="6:6" x14ac:dyDescent="0.2">
      <c r="F3224" s="73"/>
    </row>
    <row r="3225" spans="6:6" x14ac:dyDescent="0.2">
      <c r="F3225" s="73"/>
    </row>
    <row r="3226" spans="6:6" x14ac:dyDescent="0.2">
      <c r="F3226" s="73"/>
    </row>
    <row r="3227" spans="6:6" x14ac:dyDescent="0.2">
      <c r="F3227" s="73"/>
    </row>
    <row r="3228" spans="6:6" x14ac:dyDescent="0.2">
      <c r="F3228" s="73"/>
    </row>
    <row r="3229" spans="6:6" x14ac:dyDescent="0.2">
      <c r="F3229" s="73"/>
    </row>
    <row r="3230" spans="6:6" x14ac:dyDescent="0.2">
      <c r="F3230" s="73"/>
    </row>
    <row r="3231" spans="6:6" x14ac:dyDescent="0.2">
      <c r="F3231" s="73"/>
    </row>
    <row r="3232" spans="6:6" x14ac:dyDescent="0.2">
      <c r="F3232" s="73"/>
    </row>
    <row r="3233" spans="6:6" x14ac:dyDescent="0.2">
      <c r="F3233" s="73"/>
    </row>
    <row r="3234" spans="6:6" x14ac:dyDescent="0.2">
      <c r="F3234" s="73"/>
    </row>
    <row r="3235" spans="6:6" x14ac:dyDescent="0.2">
      <c r="F3235" s="73"/>
    </row>
    <row r="3236" spans="6:6" x14ac:dyDescent="0.2">
      <c r="F3236" s="73"/>
    </row>
    <row r="3237" spans="6:6" x14ac:dyDescent="0.2">
      <c r="F3237" s="73"/>
    </row>
    <row r="3238" spans="6:6" x14ac:dyDescent="0.2">
      <c r="F3238" s="73"/>
    </row>
    <row r="3239" spans="6:6" x14ac:dyDescent="0.2">
      <c r="F3239" s="73"/>
    </row>
    <row r="3240" spans="6:6" x14ac:dyDescent="0.2">
      <c r="F3240" s="73"/>
    </row>
    <row r="3241" spans="6:6" x14ac:dyDescent="0.2">
      <c r="F3241" s="73"/>
    </row>
    <row r="3242" spans="6:6" x14ac:dyDescent="0.2">
      <c r="F3242" s="73"/>
    </row>
    <row r="3243" spans="6:6" x14ac:dyDescent="0.2">
      <c r="F3243" s="73"/>
    </row>
    <row r="3244" spans="6:6" x14ac:dyDescent="0.2">
      <c r="F3244" s="73"/>
    </row>
    <row r="3245" spans="6:6" x14ac:dyDescent="0.2">
      <c r="F3245" s="73"/>
    </row>
    <row r="3246" spans="6:6" x14ac:dyDescent="0.2">
      <c r="F3246" s="73"/>
    </row>
    <row r="3247" spans="6:6" x14ac:dyDescent="0.2">
      <c r="F3247" s="73"/>
    </row>
    <row r="3248" spans="6:6" x14ac:dyDescent="0.2">
      <c r="F3248" s="73"/>
    </row>
    <row r="3249" spans="6:6" x14ac:dyDescent="0.2">
      <c r="F3249" s="73"/>
    </row>
    <row r="3250" spans="6:6" x14ac:dyDescent="0.2">
      <c r="F3250" s="73"/>
    </row>
    <row r="3251" spans="6:6" x14ac:dyDescent="0.2">
      <c r="F3251" s="73"/>
    </row>
    <row r="3252" spans="6:6" x14ac:dyDescent="0.2">
      <c r="F3252" s="73"/>
    </row>
    <row r="3253" spans="6:6" x14ac:dyDescent="0.2">
      <c r="F3253" s="73"/>
    </row>
    <row r="3254" spans="6:6" x14ac:dyDescent="0.2">
      <c r="F3254" s="73"/>
    </row>
    <row r="3255" spans="6:6" x14ac:dyDescent="0.2">
      <c r="F3255" s="73"/>
    </row>
    <row r="3256" spans="6:6" x14ac:dyDescent="0.2">
      <c r="F3256" s="73"/>
    </row>
    <row r="3257" spans="6:6" x14ac:dyDescent="0.2">
      <c r="F3257" s="73"/>
    </row>
    <row r="3258" spans="6:6" x14ac:dyDescent="0.2">
      <c r="F3258" s="73"/>
    </row>
    <row r="3259" spans="6:6" x14ac:dyDescent="0.2">
      <c r="F3259" s="73"/>
    </row>
    <row r="3260" spans="6:6" x14ac:dyDescent="0.2">
      <c r="F3260" s="73"/>
    </row>
    <row r="3261" spans="6:6" x14ac:dyDescent="0.2">
      <c r="F3261" s="73"/>
    </row>
    <row r="3262" spans="6:6" x14ac:dyDescent="0.2">
      <c r="F3262" s="73"/>
    </row>
    <row r="3263" spans="6:6" x14ac:dyDescent="0.2">
      <c r="F3263" s="73"/>
    </row>
    <row r="3264" spans="6:6" x14ac:dyDescent="0.2">
      <c r="F3264" s="73"/>
    </row>
    <row r="3265" spans="6:6" x14ac:dyDescent="0.2">
      <c r="F3265" s="73"/>
    </row>
    <row r="3266" spans="6:6" x14ac:dyDescent="0.2">
      <c r="F3266" s="73"/>
    </row>
    <row r="3267" spans="6:6" x14ac:dyDescent="0.2">
      <c r="F3267" s="73"/>
    </row>
    <row r="3268" spans="6:6" x14ac:dyDescent="0.2">
      <c r="F3268" s="73"/>
    </row>
    <row r="3269" spans="6:6" x14ac:dyDescent="0.2">
      <c r="F3269" s="73"/>
    </row>
    <row r="3270" spans="6:6" x14ac:dyDescent="0.2">
      <c r="F3270" s="73"/>
    </row>
    <row r="3271" spans="6:6" x14ac:dyDescent="0.2">
      <c r="F3271" s="73"/>
    </row>
    <row r="3272" spans="6:6" x14ac:dyDescent="0.2">
      <c r="F3272" s="73"/>
    </row>
    <row r="3273" spans="6:6" x14ac:dyDescent="0.2">
      <c r="F3273" s="73"/>
    </row>
    <row r="3274" spans="6:6" x14ac:dyDescent="0.2">
      <c r="F3274" s="73"/>
    </row>
    <row r="3275" spans="6:6" x14ac:dyDescent="0.2">
      <c r="F3275" s="73"/>
    </row>
    <row r="3276" spans="6:6" x14ac:dyDescent="0.2">
      <c r="F3276" s="73"/>
    </row>
    <row r="3277" spans="6:6" x14ac:dyDescent="0.2">
      <c r="F3277" s="73"/>
    </row>
    <row r="3278" spans="6:6" x14ac:dyDescent="0.2">
      <c r="F3278" s="73"/>
    </row>
    <row r="3279" spans="6:6" x14ac:dyDescent="0.2">
      <c r="F3279" s="73"/>
    </row>
    <row r="3280" spans="6:6" x14ac:dyDescent="0.2">
      <c r="F3280" s="73"/>
    </row>
    <row r="3281" spans="6:6" x14ac:dyDescent="0.2">
      <c r="F3281" s="73"/>
    </row>
    <row r="3282" spans="6:6" x14ac:dyDescent="0.2">
      <c r="F3282" s="73"/>
    </row>
    <row r="3283" spans="6:6" x14ac:dyDescent="0.2">
      <c r="F3283" s="73"/>
    </row>
    <row r="3284" spans="6:6" x14ac:dyDescent="0.2">
      <c r="F3284" s="73"/>
    </row>
    <row r="3285" spans="6:6" x14ac:dyDescent="0.2">
      <c r="F3285" s="73"/>
    </row>
    <row r="3286" spans="6:6" x14ac:dyDescent="0.2">
      <c r="F3286" s="73"/>
    </row>
    <row r="3287" spans="6:6" x14ac:dyDescent="0.2">
      <c r="F3287" s="73"/>
    </row>
    <row r="3288" spans="6:6" x14ac:dyDescent="0.2">
      <c r="F3288" s="73"/>
    </row>
    <row r="3289" spans="6:6" x14ac:dyDescent="0.2">
      <c r="F3289" s="73"/>
    </row>
    <row r="3290" spans="6:6" x14ac:dyDescent="0.2">
      <c r="F3290" s="73"/>
    </row>
    <row r="3291" spans="6:6" x14ac:dyDescent="0.2">
      <c r="F3291" s="73"/>
    </row>
    <row r="3292" spans="6:6" x14ac:dyDescent="0.2">
      <c r="F3292" s="73"/>
    </row>
    <row r="3293" spans="6:6" x14ac:dyDescent="0.2">
      <c r="F3293" s="73"/>
    </row>
    <row r="3294" spans="6:6" x14ac:dyDescent="0.2">
      <c r="F3294" s="73"/>
    </row>
    <row r="3295" spans="6:6" x14ac:dyDescent="0.2">
      <c r="F3295" s="73"/>
    </row>
    <row r="3296" spans="6:6" x14ac:dyDescent="0.2">
      <c r="F3296" s="73"/>
    </row>
    <row r="3297" spans="6:6" x14ac:dyDescent="0.2">
      <c r="F3297" s="73"/>
    </row>
    <row r="3298" spans="6:6" x14ac:dyDescent="0.2">
      <c r="F3298" s="73"/>
    </row>
    <row r="3299" spans="6:6" x14ac:dyDescent="0.2">
      <c r="F3299" s="73"/>
    </row>
    <row r="3300" spans="6:6" x14ac:dyDescent="0.2">
      <c r="F3300" s="73"/>
    </row>
    <row r="3301" spans="6:6" x14ac:dyDescent="0.2">
      <c r="F3301" s="73"/>
    </row>
    <row r="3302" spans="6:6" x14ac:dyDescent="0.2">
      <c r="F3302" s="73"/>
    </row>
    <row r="3303" spans="6:6" x14ac:dyDescent="0.2">
      <c r="F3303" s="73"/>
    </row>
    <row r="3304" spans="6:6" x14ac:dyDescent="0.2">
      <c r="F3304" s="73"/>
    </row>
    <row r="3305" spans="6:6" x14ac:dyDescent="0.2">
      <c r="F3305" s="73"/>
    </row>
    <row r="3306" spans="6:6" x14ac:dyDescent="0.2">
      <c r="F3306" s="73"/>
    </row>
    <row r="3307" spans="6:6" x14ac:dyDescent="0.2">
      <c r="F3307" s="73"/>
    </row>
    <row r="3308" spans="6:6" x14ac:dyDescent="0.2">
      <c r="F3308" s="73"/>
    </row>
    <row r="3309" spans="6:6" x14ac:dyDescent="0.2">
      <c r="F3309" s="73"/>
    </row>
    <row r="3310" spans="6:6" x14ac:dyDescent="0.2">
      <c r="F3310" s="73"/>
    </row>
    <row r="3311" spans="6:6" x14ac:dyDescent="0.2">
      <c r="F3311" s="73"/>
    </row>
    <row r="3312" spans="6:6" x14ac:dyDescent="0.2">
      <c r="F3312" s="73"/>
    </row>
    <row r="3313" spans="6:6" x14ac:dyDescent="0.2">
      <c r="F3313" s="73"/>
    </row>
    <row r="3314" spans="6:6" x14ac:dyDescent="0.2">
      <c r="F3314" s="73"/>
    </row>
    <row r="3315" spans="6:6" x14ac:dyDescent="0.2">
      <c r="F3315" s="73"/>
    </row>
    <row r="3316" spans="6:6" x14ac:dyDescent="0.2">
      <c r="F3316" s="73"/>
    </row>
    <row r="3317" spans="6:6" x14ac:dyDescent="0.2">
      <c r="F3317" s="73"/>
    </row>
    <row r="3318" spans="6:6" x14ac:dyDescent="0.2">
      <c r="F3318" s="73"/>
    </row>
    <row r="3319" spans="6:6" x14ac:dyDescent="0.2">
      <c r="F3319" s="73"/>
    </row>
    <row r="3320" spans="6:6" x14ac:dyDescent="0.2">
      <c r="F3320" s="73"/>
    </row>
    <row r="3321" spans="6:6" x14ac:dyDescent="0.2">
      <c r="F3321" s="73"/>
    </row>
    <row r="3322" spans="6:6" x14ac:dyDescent="0.2">
      <c r="F3322" s="73"/>
    </row>
    <row r="3323" spans="6:6" x14ac:dyDescent="0.2">
      <c r="F3323" s="73"/>
    </row>
    <row r="3324" spans="6:6" x14ac:dyDescent="0.2">
      <c r="F3324" s="73"/>
    </row>
    <row r="3325" spans="6:6" x14ac:dyDescent="0.2">
      <c r="F3325" s="73"/>
    </row>
    <row r="3326" spans="6:6" x14ac:dyDescent="0.2">
      <c r="F3326" s="73"/>
    </row>
    <row r="3327" spans="6:6" x14ac:dyDescent="0.2">
      <c r="F3327" s="73"/>
    </row>
    <row r="3328" spans="6:6" x14ac:dyDescent="0.2">
      <c r="F3328" s="73"/>
    </row>
    <row r="3329" spans="6:6" x14ac:dyDescent="0.2">
      <c r="F3329" s="73"/>
    </row>
    <row r="3330" spans="6:6" x14ac:dyDescent="0.2">
      <c r="F3330" s="73"/>
    </row>
    <row r="3331" spans="6:6" x14ac:dyDescent="0.2">
      <c r="F3331" s="73"/>
    </row>
    <row r="3332" spans="6:6" x14ac:dyDescent="0.2">
      <c r="F3332" s="73"/>
    </row>
    <row r="3333" spans="6:6" x14ac:dyDescent="0.2">
      <c r="F3333" s="73"/>
    </row>
    <row r="3334" spans="6:6" x14ac:dyDescent="0.2">
      <c r="F3334" s="73"/>
    </row>
    <row r="3335" spans="6:6" x14ac:dyDescent="0.2">
      <c r="F3335" s="73"/>
    </row>
    <row r="3336" spans="6:6" x14ac:dyDescent="0.2">
      <c r="F3336" s="73"/>
    </row>
    <row r="3337" spans="6:6" x14ac:dyDescent="0.2">
      <c r="F3337" s="73"/>
    </row>
    <row r="3338" spans="6:6" x14ac:dyDescent="0.2">
      <c r="F3338" s="73"/>
    </row>
    <row r="3339" spans="6:6" x14ac:dyDescent="0.2">
      <c r="F3339" s="73"/>
    </row>
    <row r="3340" spans="6:6" x14ac:dyDescent="0.2">
      <c r="F3340" s="73"/>
    </row>
    <row r="3341" spans="6:6" x14ac:dyDescent="0.2">
      <c r="F3341" s="73"/>
    </row>
    <row r="3342" spans="6:6" x14ac:dyDescent="0.2">
      <c r="F3342" s="73"/>
    </row>
    <row r="3343" spans="6:6" x14ac:dyDescent="0.2">
      <c r="F3343" s="73"/>
    </row>
    <row r="3344" spans="6:6" x14ac:dyDescent="0.2">
      <c r="F3344" s="73"/>
    </row>
    <row r="3345" spans="6:6" x14ac:dyDescent="0.2">
      <c r="F3345" s="73"/>
    </row>
    <row r="3346" spans="6:6" x14ac:dyDescent="0.2">
      <c r="F3346" s="73"/>
    </row>
    <row r="3347" spans="6:6" x14ac:dyDescent="0.2">
      <c r="F3347" s="73"/>
    </row>
    <row r="3348" spans="6:6" x14ac:dyDescent="0.2">
      <c r="F3348" s="73"/>
    </row>
    <row r="3349" spans="6:6" x14ac:dyDescent="0.2">
      <c r="F3349" s="73"/>
    </row>
    <row r="3350" spans="6:6" x14ac:dyDescent="0.2">
      <c r="F3350" s="73"/>
    </row>
    <row r="3351" spans="6:6" x14ac:dyDescent="0.2">
      <c r="F3351" s="73"/>
    </row>
    <row r="3352" spans="6:6" x14ac:dyDescent="0.2">
      <c r="F3352" s="73"/>
    </row>
    <row r="3353" spans="6:6" x14ac:dyDescent="0.2">
      <c r="F3353" s="73"/>
    </row>
    <row r="3354" spans="6:6" x14ac:dyDescent="0.2">
      <c r="F3354" s="73"/>
    </row>
    <row r="3355" spans="6:6" x14ac:dyDescent="0.2">
      <c r="F3355" s="73"/>
    </row>
    <row r="3356" spans="6:6" x14ac:dyDescent="0.2">
      <c r="F3356" s="73"/>
    </row>
    <row r="3357" spans="6:6" x14ac:dyDescent="0.2">
      <c r="F3357" s="73"/>
    </row>
    <row r="3358" spans="6:6" x14ac:dyDescent="0.2">
      <c r="F3358" s="73"/>
    </row>
    <row r="3359" spans="6:6" x14ac:dyDescent="0.2">
      <c r="F3359" s="73"/>
    </row>
    <row r="3360" spans="6:6" x14ac:dyDescent="0.2">
      <c r="F3360" s="73"/>
    </row>
    <row r="3361" spans="6:6" x14ac:dyDescent="0.2">
      <c r="F3361" s="73"/>
    </row>
    <row r="3362" spans="6:6" x14ac:dyDescent="0.2">
      <c r="F3362" s="73"/>
    </row>
    <row r="3363" spans="6:6" x14ac:dyDescent="0.2">
      <c r="F3363" s="73"/>
    </row>
    <row r="3364" spans="6:6" x14ac:dyDescent="0.2">
      <c r="F3364" s="73"/>
    </row>
    <row r="3365" spans="6:6" x14ac:dyDescent="0.2">
      <c r="F3365" s="73"/>
    </row>
    <row r="3366" spans="6:6" x14ac:dyDescent="0.2">
      <c r="F3366" s="73"/>
    </row>
    <row r="3367" spans="6:6" x14ac:dyDescent="0.2">
      <c r="F3367" s="73"/>
    </row>
    <row r="3368" spans="6:6" x14ac:dyDescent="0.2">
      <c r="F3368" s="73"/>
    </row>
    <row r="3369" spans="6:6" x14ac:dyDescent="0.2">
      <c r="F3369" s="73"/>
    </row>
    <row r="3370" spans="6:6" x14ac:dyDescent="0.2">
      <c r="F3370" s="73"/>
    </row>
    <row r="3371" spans="6:6" x14ac:dyDescent="0.2">
      <c r="F3371" s="73"/>
    </row>
    <row r="3372" spans="6:6" x14ac:dyDescent="0.2">
      <c r="F3372" s="73"/>
    </row>
    <row r="3373" spans="6:6" x14ac:dyDescent="0.2">
      <c r="F3373" s="73"/>
    </row>
    <row r="3374" spans="6:6" x14ac:dyDescent="0.2">
      <c r="F3374" s="73"/>
    </row>
    <row r="3375" spans="6:6" x14ac:dyDescent="0.2">
      <c r="F3375" s="73"/>
    </row>
    <row r="3376" spans="6:6" x14ac:dyDescent="0.2">
      <c r="F3376" s="73"/>
    </row>
    <row r="3377" spans="6:6" x14ac:dyDescent="0.2">
      <c r="F3377" s="73"/>
    </row>
    <row r="3378" spans="6:6" x14ac:dyDescent="0.2">
      <c r="F3378" s="73"/>
    </row>
    <row r="3379" spans="6:6" x14ac:dyDescent="0.2">
      <c r="F3379" s="73"/>
    </row>
    <row r="3380" spans="6:6" x14ac:dyDescent="0.2">
      <c r="F3380" s="73"/>
    </row>
    <row r="3381" spans="6:6" x14ac:dyDescent="0.2">
      <c r="F3381" s="73"/>
    </row>
    <row r="3382" spans="6:6" x14ac:dyDescent="0.2">
      <c r="F3382" s="73"/>
    </row>
    <row r="3383" spans="6:6" x14ac:dyDescent="0.2">
      <c r="F3383" s="73"/>
    </row>
    <row r="3384" spans="6:6" x14ac:dyDescent="0.2">
      <c r="F3384" s="73"/>
    </row>
    <row r="3385" spans="6:6" x14ac:dyDescent="0.2">
      <c r="F3385" s="73"/>
    </row>
    <row r="3386" spans="6:6" x14ac:dyDescent="0.2">
      <c r="F3386" s="73"/>
    </row>
    <row r="3387" spans="6:6" x14ac:dyDescent="0.2">
      <c r="F3387" s="73"/>
    </row>
    <row r="3388" spans="6:6" x14ac:dyDescent="0.2">
      <c r="F3388" s="73"/>
    </row>
    <row r="3389" spans="6:6" x14ac:dyDescent="0.2">
      <c r="F3389" s="73"/>
    </row>
    <row r="3390" spans="6:6" x14ac:dyDescent="0.2">
      <c r="F3390" s="73"/>
    </row>
    <row r="3391" spans="6:6" x14ac:dyDescent="0.2">
      <c r="F3391" s="73"/>
    </row>
    <row r="3392" spans="6:6" x14ac:dyDescent="0.2">
      <c r="F3392" s="73"/>
    </row>
    <row r="3393" spans="6:6" x14ac:dyDescent="0.2">
      <c r="F3393" s="73"/>
    </row>
    <row r="3394" spans="6:6" x14ac:dyDescent="0.2">
      <c r="F3394" s="73"/>
    </row>
    <row r="3395" spans="6:6" x14ac:dyDescent="0.2">
      <c r="F3395" s="73"/>
    </row>
    <row r="3396" spans="6:6" x14ac:dyDescent="0.2">
      <c r="F3396" s="73"/>
    </row>
    <row r="3397" spans="6:6" x14ac:dyDescent="0.2">
      <c r="F3397" s="73"/>
    </row>
    <row r="3398" spans="6:6" x14ac:dyDescent="0.2">
      <c r="F3398" s="73"/>
    </row>
    <row r="3399" spans="6:6" x14ac:dyDescent="0.2">
      <c r="F3399" s="73"/>
    </row>
    <row r="3400" spans="6:6" x14ac:dyDescent="0.2">
      <c r="F3400" s="73"/>
    </row>
    <row r="3401" spans="6:6" x14ac:dyDescent="0.2">
      <c r="F3401" s="73"/>
    </row>
    <row r="3402" spans="6:6" x14ac:dyDescent="0.2">
      <c r="F3402" s="73"/>
    </row>
    <row r="3403" spans="6:6" x14ac:dyDescent="0.2">
      <c r="F3403" s="73"/>
    </row>
    <row r="3404" spans="6:6" x14ac:dyDescent="0.2">
      <c r="F3404" s="73"/>
    </row>
    <row r="3405" spans="6:6" x14ac:dyDescent="0.2">
      <c r="F3405" s="73"/>
    </row>
    <row r="3406" spans="6:6" x14ac:dyDescent="0.2">
      <c r="F3406" s="73"/>
    </row>
    <row r="3407" spans="6:6" x14ac:dyDescent="0.2">
      <c r="F3407" s="73"/>
    </row>
    <row r="3408" spans="6:6" x14ac:dyDescent="0.2">
      <c r="F3408" s="73"/>
    </row>
    <row r="3409" spans="6:6" x14ac:dyDescent="0.2">
      <c r="F3409" s="73"/>
    </row>
    <row r="3410" spans="6:6" x14ac:dyDescent="0.2">
      <c r="F3410" s="73"/>
    </row>
    <row r="3411" spans="6:6" x14ac:dyDescent="0.2">
      <c r="F3411" s="73"/>
    </row>
    <row r="3412" spans="6:6" x14ac:dyDescent="0.2">
      <c r="F3412" s="73"/>
    </row>
    <row r="3413" spans="6:6" x14ac:dyDescent="0.2">
      <c r="F3413" s="73"/>
    </row>
    <row r="3414" spans="6:6" x14ac:dyDescent="0.2">
      <c r="F3414" s="73"/>
    </row>
    <row r="3415" spans="6:6" x14ac:dyDescent="0.2">
      <c r="F3415" s="73"/>
    </row>
    <row r="3416" spans="6:6" x14ac:dyDescent="0.2">
      <c r="F3416" s="73"/>
    </row>
    <row r="3417" spans="6:6" x14ac:dyDescent="0.2">
      <c r="F3417" s="73"/>
    </row>
    <row r="3418" spans="6:6" x14ac:dyDescent="0.2">
      <c r="F3418" s="73"/>
    </row>
    <row r="3419" spans="6:6" x14ac:dyDescent="0.2">
      <c r="F3419" s="73"/>
    </row>
    <row r="3420" spans="6:6" x14ac:dyDescent="0.2">
      <c r="F3420" s="73"/>
    </row>
    <row r="3421" spans="6:6" x14ac:dyDescent="0.2">
      <c r="F3421" s="73"/>
    </row>
    <row r="3422" spans="6:6" x14ac:dyDescent="0.2">
      <c r="F3422" s="73"/>
    </row>
    <row r="3423" spans="6:6" x14ac:dyDescent="0.2">
      <c r="F3423" s="73"/>
    </row>
    <row r="3424" spans="6:6" x14ac:dyDescent="0.2">
      <c r="F3424" s="73"/>
    </row>
    <row r="3425" spans="6:6" x14ac:dyDescent="0.2">
      <c r="F3425" s="73"/>
    </row>
    <row r="3426" spans="6:6" x14ac:dyDescent="0.2">
      <c r="F3426" s="73"/>
    </row>
    <row r="3427" spans="6:6" x14ac:dyDescent="0.2">
      <c r="F3427" s="73"/>
    </row>
    <row r="3428" spans="6:6" x14ac:dyDescent="0.2">
      <c r="F3428" s="73"/>
    </row>
    <row r="3429" spans="6:6" x14ac:dyDescent="0.2">
      <c r="F3429" s="73"/>
    </row>
    <row r="3430" spans="6:6" x14ac:dyDescent="0.2">
      <c r="F3430" s="73"/>
    </row>
    <row r="3431" spans="6:6" x14ac:dyDescent="0.2">
      <c r="F3431" s="73"/>
    </row>
    <row r="3432" spans="6:6" x14ac:dyDescent="0.2">
      <c r="F3432" s="73"/>
    </row>
    <row r="3433" spans="6:6" x14ac:dyDescent="0.2">
      <c r="F3433" s="73"/>
    </row>
    <row r="3434" spans="6:6" x14ac:dyDescent="0.2">
      <c r="F3434" s="73"/>
    </row>
    <row r="3435" spans="6:6" x14ac:dyDescent="0.2">
      <c r="F3435" s="73"/>
    </row>
    <row r="3436" spans="6:6" x14ac:dyDescent="0.2">
      <c r="F3436" s="73"/>
    </row>
    <row r="3437" spans="6:6" x14ac:dyDescent="0.2">
      <c r="F3437" s="73"/>
    </row>
    <row r="3438" spans="6:6" x14ac:dyDescent="0.2">
      <c r="F3438" s="73"/>
    </row>
    <row r="3439" spans="6:6" x14ac:dyDescent="0.2">
      <c r="F3439" s="73"/>
    </row>
    <row r="3440" spans="6:6" x14ac:dyDescent="0.2">
      <c r="F3440" s="73"/>
    </row>
    <row r="3441" spans="6:6" x14ac:dyDescent="0.2">
      <c r="F3441" s="73"/>
    </row>
    <row r="3442" spans="6:6" x14ac:dyDescent="0.2">
      <c r="F3442" s="73"/>
    </row>
    <row r="3443" spans="6:6" x14ac:dyDescent="0.2">
      <c r="F3443" s="73"/>
    </row>
    <row r="3444" spans="6:6" x14ac:dyDescent="0.2">
      <c r="F3444" s="73"/>
    </row>
    <row r="3445" spans="6:6" x14ac:dyDescent="0.2">
      <c r="F3445" s="73"/>
    </row>
    <row r="3446" spans="6:6" x14ac:dyDescent="0.2">
      <c r="F3446" s="73"/>
    </row>
    <row r="3447" spans="6:6" x14ac:dyDescent="0.2">
      <c r="F3447" s="73"/>
    </row>
    <row r="3448" spans="6:6" x14ac:dyDescent="0.2">
      <c r="F3448" s="73"/>
    </row>
    <row r="3449" spans="6:6" x14ac:dyDescent="0.2">
      <c r="F3449" s="73"/>
    </row>
    <row r="3450" spans="6:6" x14ac:dyDescent="0.2">
      <c r="F3450" s="73"/>
    </row>
  </sheetData>
  <mergeCells count="12">
    <mergeCell ref="A340:A370"/>
    <mergeCell ref="A5:A36"/>
    <mergeCell ref="A37:A64"/>
    <mergeCell ref="A65:A95"/>
    <mergeCell ref="A96:A125"/>
    <mergeCell ref="A126:A156"/>
    <mergeCell ref="A157:A186"/>
    <mergeCell ref="A187:A217"/>
    <mergeCell ref="A218:A248"/>
    <mergeCell ref="A249:A278"/>
    <mergeCell ref="A279:A309"/>
    <mergeCell ref="A310:A339"/>
  </mergeCells>
  <phoneticPr fontId="0" type="noConversion"/>
  <hyperlinks>
    <hyperlink ref="A2" r:id="rId1" display="http://www.cimis.water.ca.gov/cimis/dailyReport.do"/>
  </hyperlinks>
  <pageMargins left="0.75" right="0.75" top="1" bottom="1" header="0.5" footer="0.5"/>
  <pageSetup orientation="portrait" horizontalDpi="355" verticalDpi="464" r:id="rId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P372"/>
  <sheetViews>
    <sheetView workbookViewId="0"/>
  </sheetViews>
  <sheetFormatPr defaultRowHeight="12.75" x14ac:dyDescent="0.2"/>
  <cols>
    <col min="1" max="1" width="15.7109375" customWidth="1"/>
    <col min="2" max="2" width="11.5703125" customWidth="1"/>
    <col min="3" max="4" width="14.28515625" style="1" customWidth="1"/>
    <col min="5" max="5" width="13.42578125" style="1" customWidth="1"/>
    <col min="6" max="6" width="11.42578125" customWidth="1"/>
    <col min="7" max="7" width="11.85546875" bestFit="1" customWidth="1"/>
    <col min="8" max="8" width="10.140625" bestFit="1" customWidth="1"/>
    <col min="9" max="9" width="11.85546875" customWidth="1"/>
    <col min="10" max="10" width="10" customWidth="1"/>
    <col min="12" max="12" width="9.5703125" bestFit="1" customWidth="1"/>
    <col min="13" max="13" width="9.5703125" customWidth="1"/>
    <col min="14" max="14" width="15.140625" bestFit="1" customWidth="1"/>
    <col min="15" max="15" width="7.85546875" customWidth="1"/>
    <col min="16" max="16" width="14.28515625" customWidth="1"/>
  </cols>
  <sheetData>
    <row r="1" spans="1:16" ht="33.75" customHeight="1" x14ac:dyDescent="0.2">
      <c r="A1" s="9"/>
      <c r="B1" s="107"/>
      <c r="C1" s="112"/>
      <c r="D1" s="144" t="s">
        <v>117</v>
      </c>
      <c r="E1" s="144" t="s">
        <v>110</v>
      </c>
      <c r="F1" s="107" t="s">
        <v>129</v>
      </c>
      <c r="G1" s="145" t="s">
        <v>127</v>
      </c>
      <c r="N1" s="130" t="s">
        <v>111</v>
      </c>
      <c r="O1" s="134" t="s">
        <v>122</v>
      </c>
      <c r="P1" s="135" t="s">
        <v>123</v>
      </c>
    </row>
    <row r="2" spans="1:16" ht="38.25" x14ac:dyDescent="0.2">
      <c r="A2" s="105" t="s">
        <v>97</v>
      </c>
      <c r="B2" s="106">
        <v>170</v>
      </c>
      <c r="C2" s="112" t="str">
        <f>VLOOKUP(D3,N2:O3,2)</f>
        <v>Gal</v>
      </c>
      <c r="D2" s="144"/>
      <c r="E2" s="144"/>
      <c r="F2" s="107">
        <f>E3*B2</f>
        <v>170</v>
      </c>
      <c r="G2" s="107" t="s">
        <v>109</v>
      </c>
      <c r="I2" s="81"/>
      <c r="J2" s="2"/>
      <c r="K2" s="2"/>
      <c r="N2" s="65">
        <v>1</v>
      </c>
      <c r="O2" s="120" t="s">
        <v>126</v>
      </c>
      <c r="P2" s="119">
        <v>7.48</v>
      </c>
    </row>
    <row r="3" spans="1:16" ht="26.25" customHeight="1" x14ac:dyDescent="0.2">
      <c r="A3" s="105" t="s">
        <v>128</v>
      </c>
      <c r="B3" s="137"/>
      <c r="C3" s="136"/>
      <c r="D3" s="144">
        <v>2</v>
      </c>
      <c r="E3" s="144">
        <f>VLOOKUP(D3,N$2:P$4,3)</f>
        <v>1</v>
      </c>
      <c r="F3" s="107"/>
      <c r="G3" s="107"/>
      <c r="I3" s="2"/>
      <c r="J3" s="82"/>
      <c r="K3" s="82"/>
      <c r="N3" s="122">
        <v>2</v>
      </c>
      <c r="O3" s="2" t="s">
        <v>109</v>
      </c>
      <c r="P3" s="123">
        <v>1</v>
      </c>
    </row>
    <row r="4" spans="1:16" ht="25.5" x14ac:dyDescent="0.2">
      <c r="A4" s="105" t="s">
        <v>98</v>
      </c>
      <c r="B4" s="113">
        <f>Irrigated_Area</f>
        <v>0</v>
      </c>
      <c r="C4" s="136"/>
      <c r="D4" s="144">
        <v>1</v>
      </c>
      <c r="E4" s="144">
        <f>VLOOKUP(D4,N$5:P$8,3)</f>
        <v>1</v>
      </c>
      <c r="F4" s="107">
        <f>E4*B4</f>
        <v>0</v>
      </c>
      <c r="G4" s="107" t="str">
        <f>O5</f>
        <v>ft2</v>
      </c>
      <c r="I4" s="82"/>
      <c r="J4" s="83"/>
      <c r="K4" s="83"/>
      <c r="N4" s="128">
        <v>3</v>
      </c>
      <c r="O4" s="126" t="s">
        <v>115</v>
      </c>
      <c r="P4" s="129">
        <v>325851</v>
      </c>
    </row>
    <row r="5" spans="1:16" ht="15" thickBot="1" x14ac:dyDescent="0.25">
      <c r="C5" s="85"/>
      <c r="D5" s="85"/>
      <c r="E5" s="84"/>
      <c r="F5" s="37"/>
      <c r="I5" s="82"/>
      <c r="J5" s="83"/>
      <c r="K5" s="83"/>
      <c r="N5" s="65">
        <v>1</v>
      </c>
      <c r="O5" s="120" t="s">
        <v>112</v>
      </c>
      <c r="P5" s="119">
        <v>1</v>
      </c>
    </row>
    <row r="6" spans="1:16" ht="31.5" customHeight="1" thickBot="1" x14ac:dyDescent="0.25">
      <c r="A6" s="138" t="s">
        <v>24</v>
      </c>
      <c r="B6" s="139" t="s">
        <v>78</v>
      </c>
      <c r="C6" s="108" t="s">
        <v>2</v>
      </c>
      <c r="D6" s="108" t="s">
        <v>103</v>
      </c>
      <c r="E6" s="108" t="s">
        <v>104</v>
      </c>
      <c r="F6" s="111" t="s">
        <v>107</v>
      </c>
      <c r="I6" s="82"/>
      <c r="J6" s="86"/>
      <c r="K6" s="86"/>
      <c r="N6" s="122">
        <v>2</v>
      </c>
      <c r="O6" s="2" t="s">
        <v>113</v>
      </c>
      <c r="P6" s="123">
        <v>43560</v>
      </c>
    </row>
    <row r="7" spans="1:16" ht="51.75" thickBot="1" x14ac:dyDescent="0.25">
      <c r="A7" s="140"/>
      <c r="B7" s="141"/>
      <c r="C7" s="142"/>
      <c r="D7" s="142" t="s">
        <v>108</v>
      </c>
      <c r="E7" s="142" t="s">
        <v>108</v>
      </c>
      <c r="F7" s="143" t="s">
        <v>106</v>
      </c>
      <c r="H7" s="89" t="s">
        <v>99</v>
      </c>
      <c r="I7" s="87" t="s">
        <v>100</v>
      </c>
      <c r="J7" s="87" t="s">
        <v>105</v>
      </c>
      <c r="K7" s="87" t="s">
        <v>101</v>
      </c>
      <c r="L7" s="88" t="s">
        <v>102</v>
      </c>
      <c r="M7" s="109"/>
      <c r="N7" s="122">
        <v>3</v>
      </c>
      <c r="O7" s="2" t="s">
        <v>114</v>
      </c>
      <c r="P7" s="124">
        <v>9</v>
      </c>
    </row>
    <row r="8" spans="1:16" ht="15" thickBot="1" x14ac:dyDescent="0.25">
      <c r="A8" s="330" t="s">
        <v>81</v>
      </c>
      <c r="B8" s="90">
        <v>38353</v>
      </c>
      <c r="C8" s="75">
        <v>1</v>
      </c>
      <c r="D8" s="91">
        <f t="shared" ref="D8:D39" si="0">VLOOKUP(B8,H$9:L$42,5)</f>
        <v>0</v>
      </c>
      <c r="E8" s="92">
        <f>MAX(D8-F$2,0)</f>
        <v>0</v>
      </c>
      <c r="F8" s="93" t="e">
        <f>E8/$F$4*1.604</f>
        <v>#DIV/0!</v>
      </c>
      <c r="H8" s="110"/>
      <c r="I8" s="109" t="str">
        <f>IF(D3=1,"CF","Gal")</f>
        <v>Gal</v>
      </c>
      <c r="J8" s="109" t="str">
        <f>I8</f>
        <v>Gal</v>
      </c>
      <c r="K8" s="108" t="s">
        <v>125</v>
      </c>
      <c r="L8" s="111" t="s">
        <v>124</v>
      </c>
      <c r="M8" s="109"/>
      <c r="N8" s="125">
        <v>4</v>
      </c>
      <c r="O8" s="126" t="s">
        <v>116</v>
      </c>
      <c r="P8" s="127">
        <v>10.76</v>
      </c>
    </row>
    <row r="9" spans="1:16" ht="12.75" customHeight="1" x14ac:dyDescent="0.2">
      <c r="A9" s="330"/>
      <c r="B9" s="90">
        <v>38354</v>
      </c>
      <c r="C9" s="75">
        <v>1</v>
      </c>
      <c r="D9" s="91">
        <f t="shared" si="0"/>
        <v>0</v>
      </c>
      <c r="E9" s="92">
        <f t="shared" ref="E9:E72" si="1">MAX(D9-F$2,0)</f>
        <v>0</v>
      </c>
      <c r="F9" s="93" t="e">
        <f t="shared" ref="F9:F72" si="2">E9/$F$4*1.604</f>
        <v>#DIV/0!</v>
      </c>
      <c r="H9" s="174">
        <v>38353</v>
      </c>
      <c r="I9" s="175"/>
      <c r="J9" s="94">
        <f t="shared" ref="J9:J42" si="3">MAX(I10-I9,0)</f>
        <v>0</v>
      </c>
      <c r="K9" s="95">
        <f>MAX(H10-H9,0)</f>
        <v>0</v>
      </c>
      <c r="L9" s="96">
        <f>IF(K9&gt;0,J9/K9,0)*$E$3</f>
        <v>0</v>
      </c>
      <c r="M9" s="121"/>
    </row>
    <row r="10" spans="1:16" x14ac:dyDescent="0.2">
      <c r="A10" s="330"/>
      <c r="B10" s="90">
        <v>38355</v>
      </c>
      <c r="C10" s="75">
        <v>1</v>
      </c>
      <c r="D10" s="91">
        <f t="shared" si="0"/>
        <v>0</v>
      </c>
      <c r="E10" s="92">
        <f t="shared" si="1"/>
        <v>0</v>
      </c>
      <c r="F10" s="93" t="e">
        <f t="shared" si="2"/>
        <v>#DIV/0!</v>
      </c>
      <c r="H10" s="176"/>
      <c r="I10" s="175"/>
      <c r="J10" s="97">
        <f t="shared" si="3"/>
        <v>0</v>
      </c>
      <c r="K10" s="98">
        <f t="shared" ref="K10:K42" si="4">MAX(H11-H10,0)</f>
        <v>0</v>
      </c>
      <c r="L10" s="99">
        <f t="shared" ref="L10:L42" si="5">IF(K10&gt;0,J10/K10,0)*$E$3</f>
        <v>0</v>
      </c>
      <c r="M10" s="121"/>
    </row>
    <row r="11" spans="1:16" x14ac:dyDescent="0.2">
      <c r="A11" s="330"/>
      <c r="B11" s="90">
        <v>38356</v>
      </c>
      <c r="C11" s="75">
        <v>1</v>
      </c>
      <c r="D11" s="91">
        <f t="shared" si="0"/>
        <v>0</v>
      </c>
      <c r="E11" s="92">
        <f t="shared" si="1"/>
        <v>0</v>
      </c>
      <c r="F11" s="93" t="e">
        <f t="shared" si="2"/>
        <v>#DIV/0!</v>
      </c>
      <c r="H11" s="174"/>
      <c r="I11" s="175"/>
      <c r="J11" s="97">
        <f t="shared" si="3"/>
        <v>0</v>
      </c>
      <c r="K11" s="98">
        <f t="shared" si="4"/>
        <v>0</v>
      </c>
      <c r="L11" s="99">
        <f t="shared" si="5"/>
        <v>0</v>
      </c>
      <c r="M11" s="121"/>
    </row>
    <row r="12" spans="1:16" x14ac:dyDescent="0.2">
      <c r="A12" s="330"/>
      <c r="B12" s="90">
        <v>38357</v>
      </c>
      <c r="C12" s="75">
        <v>1</v>
      </c>
      <c r="D12" s="91">
        <f t="shared" si="0"/>
        <v>0</v>
      </c>
      <c r="E12" s="92">
        <f t="shared" si="1"/>
        <v>0</v>
      </c>
      <c r="F12" s="93" t="e">
        <f t="shared" si="2"/>
        <v>#DIV/0!</v>
      </c>
      <c r="H12" s="176"/>
      <c r="I12" s="175"/>
      <c r="J12" s="97">
        <f t="shared" si="3"/>
        <v>0</v>
      </c>
      <c r="K12" s="98">
        <f t="shared" si="4"/>
        <v>0</v>
      </c>
      <c r="L12" s="99">
        <f t="shared" si="5"/>
        <v>0</v>
      </c>
      <c r="M12" s="121"/>
    </row>
    <row r="13" spans="1:16" x14ac:dyDescent="0.2">
      <c r="A13" s="330"/>
      <c r="B13" s="90">
        <v>38358</v>
      </c>
      <c r="C13" s="75">
        <v>1</v>
      </c>
      <c r="D13" s="91">
        <f t="shared" si="0"/>
        <v>0</v>
      </c>
      <c r="E13" s="92">
        <f t="shared" si="1"/>
        <v>0</v>
      </c>
      <c r="F13" s="93" t="e">
        <f t="shared" si="2"/>
        <v>#DIV/0!</v>
      </c>
      <c r="H13" s="174"/>
      <c r="I13" s="175"/>
      <c r="J13" s="97">
        <f t="shared" si="3"/>
        <v>0</v>
      </c>
      <c r="K13" s="98">
        <f t="shared" si="4"/>
        <v>0</v>
      </c>
      <c r="L13" s="99">
        <f t="shared" si="5"/>
        <v>0</v>
      </c>
      <c r="M13" s="121"/>
    </row>
    <row r="14" spans="1:16" x14ac:dyDescent="0.2">
      <c r="A14" s="330"/>
      <c r="B14" s="90">
        <v>38359</v>
      </c>
      <c r="C14" s="75">
        <v>1</v>
      </c>
      <c r="D14" s="91">
        <f t="shared" si="0"/>
        <v>0</v>
      </c>
      <c r="E14" s="92">
        <f t="shared" si="1"/>
        <v>0</v>
      </c>
      <c r="F14" s="93" t="e">
        <f t="shared" si="2"/>
        <v>#DIV/0!</v>
      </c>
      <c r="H14" s="176"/>
      <c r="I14" s="175"/>
      <c r="J14" s="97">
        <f t="shared" si="3"/>
        <v>0</v>
      </c>
      <c r="K14" s="98">
        <f t="shared" si="4"/>
        <v>0</v>
      </c>
      <c r="L14" s="99">
        <f t="shared" si="5"/>
        <v>0</v>
      </c>
      <c r="M14" s="121"/>
    </row>
    <row r="15" spans="1:16" x14ac:dyDescent="0.2">
      <c r="A15" s="330"/>
      <c r="B15" s="90">
        <v>38360</v>
      </c>
      <c r="C15" s="75">
        <v>2</v>
      </c>
      <c r="D15" s="91">
        <f t="shared" si="0"/>
        <v>0</v>
      </c>
      <c r="E15" s="92">
        <f t="shared" si="1"/>
        <v>0</v>
      </c>
      <c r="F15" s="93" t="e">
        <f t="shared" si="2"/>
        <v>#DIV/0!</v>
      </c>
      <c r="H15" s="174"/>
      <c r="I15" s="175"/>
      <c r="J15" s="97">
        <f t="shared" si="3"/>
        <v>0</v>
      </c>
      <c r="K15" s="98">
        <f t="shared" si="4"/>
        <v>0</v>
      </c>
      <c r="L15" s="99">
        <f t="shared" si="5"/>
        <v>0</v>
      </c>
      <c r="M15" s="121"/>
    </row>
    <row r="16" spans="1:16" x14ac:dyDescent="0.2">
      <c r="A16" s="330"/>
      <c r="B16" s="90">
        <v>38361</v>
      </c>
      <c r="C16" s="75">
        <v>2</v>
      </c>
      <c r="D16" s="91">
        <f t="shared" si="0"/>
        <v>0</v>
      </c>
      <c r="E16" s="92">
        <f t="shared" si="1"/>
        <v>0</v>
      </c>
      <c r="F16" s="93" t="e">
        <f t="shared" si="2"/>
        <v>#DIV/0!</v>
      </c>
      <c r="H16" s="176"/>
      <c r="I16" s="175"/>
      <c r="J16" s="97">
        <f t="shared" si="3"/>
        <v>0</v>
      </c>
      <c r="K16" s="98">
        <f t="shared" si="4"/>
        <v>0</v>
      </c>
      <c r="L16" s="99">
        <f t="shared" si="5"/>
        <v>0</v>
      </c>
      <c r="M16" s="121"/>
    </row>
    <row r="17" spans="1:13" x14ac:dyDescent="0.2">
      <c r="A17" s="330"/>
      <c r="B17" s="90">
        <v>38362</v>
      </c>
      <c r="C17" s="75">
        <v>2</v>
      </c>
      <c r="D17" s="91">
        <f t="shared" si="0"/>
        <v>0</v>
      </c>
      <c r="E17" s="92">
        <f t="shared" si="1"/>
        <v>0</v>
      </c>
      <c r="F17" s="93" t="e">
        <f t="shared" si="2"/>
        <v>#DIV/0!</v>
      </c>
      <c r="H17" s="174"/>
      <c r="I17" s="175"/>
      <c r="J17" s="97">
        <f t="shared" si="3"/>
        <v>0</v>
      </c>
      <c r="K17" s="98">
        <f t="shared" si="4"/>
        <v>0</v>
      </c>
      <c r="L17" s="99">
        <f t="shared" si="5"/>
        <v>0</v>
      </c>
      <c r="M17" s="121"/>
    </row>
    <row r="18" spans="1:13" x14ac:dyDescent="0.2">
      <c r="A18" s="330"/>
      <c r="B18" s="90">
        <v>38363</v>
      </c>
      <c r="C18" s="75">
        <v>2</v>
      </c>
      <c r="D18" s="91">
        <f t="shared" si="0"/>
        <v>0</v>
      </c>
      <c r="E18" s="92">
        <f t="shared" si="1"/>
        <v>0</v>
      </c>
      <c r="F18" s="93" t="e">
        <f t="shared" si="2"/>
        <v>#DIV/0!</v>
      </c>
      <c r="H18" s="176"/>
      <c r="I18" s="175"/>
      <c r="J18" s="97">
        <f t="shared" si="3"/>
        <v>0</v>
      </c>
      <c r="K18" s="98">
        <f t="shared" si="4"/>
        <v>0</v>
      </c>
      <c r="L18" s="99">
        <f t="shared" si="5"/>
        <v>0</v>
      </c>
      <c r="M18" s="121"/>
    </row>
    <row r="19" spans="1:13" x14ac:dyDescent="0.2">
      <c r="A19" s="330"/>
      <c r="B19" s="90">
        <v>38364</v>
      </c>
      <c r="C19" s="75">
        <v>2</v>
      </c>
      <c r="D19" s="91">
        <f t="shared" si="0"/>
        <v>0</v>
      </c>
      <c r="E19" s="92">
        <f t="shared" si="1"/>
        <v>0</v>
      </c>
      <c r="F19" s="93" t="e">
        <f t="shared" si="2"/>
        <v>#DIV/0!</v>
      </c>
      <c r="H19" s="174"/>
      <c r="I19" s="175"/>
      <c r="J19" s="97">
        <f t="shared" si="3"/>
        <v>0</v>
      </c>
      <c r="K19" s="98">
        <f t="shared" si="4"/>
        <v>0</v>
      </c>
      <c r="L19" s="99">
        <f t="shared" si="5"/>
        <v>0</v>
      </c>
      <c r="M19" s="121"/>
    </row>
    <row r="20" spans="1:13" x14ac:dyDescent="0.2">
      <c r="A20" s="330"/>
      <c r="B20" s="90">
        <v>38365</v>
      </c>
      <c r="C20" s="75">
        <v>2</v>
      </c>
      <c r="D20" s="91">
        <f t="shared" si="0"/>
        <v>0</v>
      </c>
      <c r="E20" s="92">
        <f t="shared" si="1"/>
        <v>0</v>
      </c>
      <c r="F20" s="93" t="e">
        <f t="shared" si="2"/>
        <v>#DIV/0!</v>
      </c>
      <c r="H20" s="176"/>
      <c r="I20" s="175"/>
      <c r="J20" s="97">
        <f t="shared" si="3"/>
        <v>0</v>
      </c>
      <c r="K20" s="98">
        <f t="shared" si="4"/>
        <v>0</v>
      </c>
      <c r="L20" s="99">
        <f t="shared" si="5"/>
        <v>0</v>
      </c>
      <c r="M20" s="121"/>
    </row>
    <row r="21" spans="1:13" x14ac:dyDescent="0.2">
      <c r="A21" s="330"/>
      <c r="B21" s="90">
        <v>38366</v>
      </c>
      <c r="C21" s="75">
        <v>2</v>
      </c>
      <c r="D21" s="91">
        <f t="shared" si="0"/>
        <v>0</v>
      </c>
      <c r="E21" s="92">
        <f t="shared" si="1"/>
        <v>0</v>
      </c>
      <c r="F21" s="93" t="e">
        <f t="shared" si="2"/>
        <v>#DIV/0!</v>
      </c>
      <c r="H21" s="177"/>
      <c r="I21" s="175"/>
      <c r="J21" s="97">
        <f t="shared" si="3"/>
        <v>0</v>
      </c>
      <c r="K21" s="98">
        <f t="shared" si="4"/>
        <v>0</v>
      </c>
      <c r="L21" s="99">
        <f t="shared" si="5"/>
        <v>0</v>
      </c>
      <c r="M21" s="121"/>
    </row>
    <row r="22" spans="1:13" x14ac:dyDescent="0.2">
      <c r="A22" s="330"/>
      <c r="B22" s="90">
        <v>38367</v>
      </c>
      <c r="C22" s="75">
        <v>3</v>
      </c>
      <c r="D22" s="91">
        <f t="shared" si="0"/>
        <v>0</v>
      </c>
      <c r="E22" s="92">
        <f t="shared" si="1"/>
        <v>0</v>
      </c>
      <c r="F22" s="93" t="e">
        <f t="shared" si="2"/>
        <v>#DIV/0!</v>
      </c>
      <c r="H22" s="40"/>
      <c r="I22" s="175"/>
      <c r="J22" s="97">
        <f t="shared" si="3"/>
        <v>0</v>
      </c>
      <c r="K22" s="98">
        <f t="shared" si="4"/>
        <v>0</v>
      </c>
      <c r="L22" s="99">
        <f t="shared" si="5"/>
        <v>0</v>
      </c>
      <c r="M22" s="121"/>
    </row>
    <row r="23" spans="1:13" x14ac:dyDescent="0.2">
      <c r="A23" s="330"/>
      <c r="B23" s="90">
        <v>38368</v>
      </c>
      <c r="C23" s="75">
        <v>3</v>
      </c>
      <c r="D23" s="91">
        <f t="shared" si="0"/>
        <v>0</v>
      </c>
      <c r="E23" s="92">
        <f t="shared" si="1"/>
        <v>0</v>
      </c>
      <c r="F23" s="93" t="e">
        <f t="shared" si="2"/>
        <v>#DIV/0!</v>
      </c>
      <c r="H23" s="40"/>
      <c r="I23" s="175"/>
      <c r="J23" s="97">
        <f t="shared" si="3"/>
        <v>0</v>
      </c>
      <c r="K23" s="98">
        <f t="shared" si="4"/>
        <v>0</v>
      </c>
      <c r="L23" s="99">
        <f t="shared" si="5"/>
        <v>0</v>
      </c>
      <c r="M23" s="121"/>
    </row>
    <row r="24" spans="1:13" x14ac:dyDescent="0.2">
      <c r="A24" s="330"/>
      <c r="B24" s="90">
        <v>38369</v>
      </c>
      <c r="C24" s="75">
        <v>3</v>
      </c>
      <c r="D24" s="91">
        <f t="shared" si="0"/>
        <v>0</v>
      </c>
      <c r="E24" s="92">
        <f t="shared" si="1"/>
        <v>0</v>
      </c>
      <c r="F24" s="93" t="e">
        <f t="shared" si="2"/>
        <v>#DIV/0!</v>
      </c>
      <c r="H24" s="40"/>
      <c r="I24" s="175"/>
      <c r="J24" s="97">
        <f t="shared" si="3"/>
        <v>0</v>
      </c>
      <c r="K24" s="98">
        <f t="shared" si="4"/>
        <v>0</v>
      </c>
      <c r="L24" s="99">
        <f t="shared" si="5"/>
        <v>0</v>
      </c>
      <c r="M24" s="121"/>
    </row>
    <row r="25" spans="1:13" x14ac:dyDescent="0.2">
      <c r="A25" s="330"/>
      <c r="B25" s="90">
        <v>38370</v>
      </c>
      <c r="C25" s="75">
        <v>3</v>
      </c>
      <c r="D25" s="91">
        <f t="shared" si="0"/>
        <v>0</v>
      </c>
      <c r="E25" s="92">
        <f t="shared" si="1"/>
        <v>0</v>
      </c>
      <c r="F25" s="93" t="e">
        <f t="shared" si="2"/>
        <v>#DIV/0!</v>
      </c>
      <c r="H25" s="40"/>
      <c r="I25" s="175"/>
      <c r="J25" s="97">
        <f t="shared" si="3"/>
        <v>0</v>
      </c>
      <c r="K25" s="98">
        <f t="shared" si="4"/>
        <v>0</v>
      </c>
      <c r="L25" s="99">
        <f t="shared" si="5"/>
        <v>0</v>
      </c>
      <c r="M25" s="121"/>
    </row>
    <row r="26" spans="1:13" x14ac:dyDescent="0.2">
      <c r="A26" s="330"/>
      <c r="B26" s="90">
        <v>38371</v>
      </c>
      <c r="C26" s="75">
        <v>3</v>
      </c>
      <c r="D26" s="91">
        <f t="shared" si="0"/>
        <v>0</v>
      </c>
      <c r="E26" s="92">
        <f t="shared" si="1"/>
        <v>0</v>
      </c>
      <c r="F26" s="93" t="e">
        <f t="shared" si="2"/>
        <v>#DIV/0!</v>
      </c>
      <c r="H26" s="40"/>
      <c r="I26" s="175"/>
      <c r="J26" s="97">
        <f t="shared" si="3"/>
        <v>0</v>
      </c>
      <c r="K26" s="98">
        <f t="shared" si="4"/>
        <v>0</v>
      </c>
      <c r="L26" s="99">
        <f t="shared" si="5"/>
        <v>0</v>
      </c>
      <c r="M26" s="121"/>
    </row>
    <row r="27" spans="1:13" x14ac:dyDescent="0.2">
      <c r="A27" s="330"/>
      <c r="B27" s="90">
        <v>38372</v>
      </c>
      <c r="C27" s="75">
        <v>3</v>
      </c>
      <c r="D27" s="91">
        <f t="shared" si="0"/>
        <v>0</v>
      </c>
      <c r="E27" s="92">
        <f t="shared" si="1"/>
        <v>0</v>
      </c>
      <c r="F27" s="93" t="e">
        <f t="shared" si="2"/>
        <v>#DIV/0!</v>
      </c>
      <c r="H27" s="40"/>
      <c r="I27" s="175"/>
      <c r="J27" s="97">
        <f t="shared" si="3"/>
        <v>0</v>
      </c>
      <c r="K27" s="98">
        <f t="shared" si="4"/>
        <v>0</v>
      </c>
      <c r="L27" s="99">
        <f t="shared" si="5"/>
        <v>0</v>
      </c>
      <c r="M27" s="121"/>
    </row>
    <row r="28" spans="1:13" x14ac:dyDescent="0.2">
      <c r="A28" s="330"/>
      <c r="B28" s="90">
        <v>38373</v>
      </c>
      <c r="C28" s="75">
        <v>3</v>
      </c>
      <c r="D28" s="91">
        <f t="shared" si="0"/>
        <v>0</v>
      </c>
      <c r="E28" s="92">
        <f t="shared" si="1"/>
        <v>0</v>
      </c>
      <c r="F28" s="93" t="e">
        <f t="shared" si="2"/>
        <v>#DIV/0!</v>
      </c>
      <c r="H28" s="40"/>
      <c r="I28" s="175"/>
      <c r="J28" s="97">
        <f t="shared" si="3"/>
        <v>0</v>
      </c>
      <c r="K28" s="98">
        <f t="shared" si="4"/>
        <v>0</v>
      </c>
      <c r="L28" s="99">
        <f t="shared" si="5"/>
        <v>0</v>
      </c>
      <c r="M28" s="121"/>
    </row>
    <row r="29" spans="1:13" x14ac:dyDescent="0.2">
      <c r="A29" s="330"/>
      <c r="B29" s="90">
        <v>38374</v>
      </c>
      <c r="C29" s="75">
        <v>4</v>
      </c>
      <c r="D29" s="91">
        <f t="shared" si="0"/>
        <v>0</v>
      </c>
      <c r="E29" s="92">
        <f t="shared" si="1"/>
        <v>0</v>
      </c>
      <c r="F29" s="93" t="e">
        <f t="shared" si="2"/>
        <v>#DIV/0!</v>
      </c>
      <c r="H29" s="40"/>
      <c r="I29" s="175"/>
      <c r="J29" s="97">
        <f t="shared" si="3"/>
        <v>0</v>
      </c>
      <c r="K29" s="98">
        <f t="shared" si="4"/>
        <v>0</v>
      </c>
      <c r="L29" s="99">
        <f t="shared" si="5"/>
        <v>0</v>
      </c>
      <c r="M29" s="121"/>
    </row>
    <row r="30" spans="1:13" x14ac:dyDescent="0.2">
      <c r="A30" s="330"/>
      <c r="B30" s="90">
        <v>38375</v>
      </c>
      <c r="C30" s="75">
        <v>4</v>
      </c>
      <c r="D30" s="91">
        <f t="shared" si="0"/>
        <v>0</v>
      </c>
      <c r="E30" s="92">
        <f t="shared" si="1"/>
        <v>0</v>
      </c>
      <c r="F30" s="93" t="e">
        <f t="shared" si="2"/>
        <v>#DIV/0!</v>
      </c>
      <c r="H30" s="40"/>
      <c r="I30" s="175"/>
      <c r="J30" s="97">
        <f t="shared" si="3"/>
        <v>0</v>
      </c>
      <c r="K30" s="98">
        <f t="shared" si="4"/>
        <v>0</v>
      </c>
      <c r="L30" s="99">
        <f t="shared" si="5"/>
        <v>0</v>
      </c>
      <c r="M30" s="121"/>
    </row>
    <row r="31" spans="1:13" x14ac:dyDescent="0.2">
      <c r="A31" s="330"/>
      <c r="B31" s="90">
        <v>38376</v>
      </c>
      <c r="C31" s="75">
        <v>4</v>
      </c>
      <c r="D31" s="91">
        <f t="shared" si="0"/>
        <v>0</v>
      </c>
      <c r="E31" s="92">
        <f t="shared" si="1"/>
        <v>0</v>
      </c>
      <c r="F31" s="93" t="e">
        <f t="shared" si="2"/>
        <v>#DIV/0!</v>
      </c>
      <c r="H31" s="40"/>
      <c r="I31" s="175"/>
      <c r="J31" s="97">
        <f t="shared" si="3"/>
        <v>0</v>
      </c>
      <c r="K31" s="98">
        <f t="shared" si="4"/>
        <v>0</v>
      </c>
      <c r="L31" s="99">
        <f t="shared" si="5"/>
        <v>0</v>
      </c>
      <c r="M31" s="121"/>
    </row>
    <row r="32" spans="1:13" x14ac:dyDescent="0.2">
      <c r="A32" s="330"/>
      <c r="B32" s="90">
        <v>38377</v>
      </c>
      <c r="C32" s="75">
        <v>4</v>
      </c>
      <c r="D32" s="91">
        <f t="shared" si="0"/>
        <v>0</v>
      </c>
      <c r="E32" s="92">
        <f t="shared" si="1"/>
        <v>0</v>
      </c>
      <c r="F32" s="93" t="e">
        <f t="shared" si="2"/>
        <v>#DIV/0!</v>
      </c>
      <c r="H32" s="40"/>
      <c r="I32" s="175"/>
      <c r="J32" s="97">
        <f t="shared" si="3"/>
        <v>0</v>
      </c>
      <c r="K32" s="98">
        <f t="shared" si="4"/>
        <v>0</v>
      </c>
      <c r="L32" s="99">
        <f t="shared" si="5"/>
        <v>0</v>
      </c>
      <c r="M32" s="121"/>
    </row>
    <row r="33" spans="1:13" x14ac:dyDescent="0.2">
      <c r="A33" s="330"/>
      <c r="B33" s="90">
        <v>38378</v>
      </c>
      <c r="C33" s="75">
        <v>4</v>
      </c>
      <c r="D33" s="91">
        <f t="shared" si="0"/>
        <v>0</v>
      </c>
      <c r="E33" s="92">
        <f t="shared" si="1"/>
        <v>0</v>
      </c>
      <c r="F33" s="93" t="e">
        <f t="shared" si="2"/>
        <v>#DIV/0!</v>
      </c>
      <c r="H33" s="40"/>
      <c r="I33" s="175"/>
      <c r="J33" s="97">
        <f t="shared" si="3"/>
        <v>0</v>
      </c>
      <c r="K33" s="98">
        <f t="shared" si="4"/>
        <v>0</v>
      </c>
      <c r="L33" s="99">
        <f t="shared" si="5"/>
        <v>0</v>
      </c>
      <c r="M33" s="121"/>
    </row>
    <row r="34" spans="1:13" x14ac:dyDescent="0.2">
      <c r="A34" s="330"/>
      <c r="B34" s="90">
        <v>38379</v>
      </c>
      <c r="C34" s="75">
        <v>4</v>
      </c>
      <c r="D34" s="91">
        <f t="shared" si="0"/>
        <v>0</v>
      </c>
      <c r="E34" s="92">
        <f t="shared" si="1"/>
        <v>0</v>
      </c>
      <c r="F34" s="93" t="e">
        <f t="shared" si="2"/>
        <v>#DIV/0!</v>
      </c>
      <c r="H34" s="40"/>
      <c r="I34" s="175"/>
      <c r="J34" s="97">
        <f t="shared" si="3"/>
        <v>0</v>
      </c>
      <c r="K34" s="98">
        <f t="shared" si="4"/>
        <v>0</v>
      </c>
      <c r="L34" s="99">
        <f t="shared" si="5"/>
        <v>0</v>
      </c>
      <c r="M34" s="121"/>
    </row>
    <row r="35" spans="1:13" x14ac:dyDescent="0.2">
      <c r="A35" s="330"/>
      <c r="B35" s="90">
        <v>38380</v>
      </c>
      <c r="C35" s="75">
        <v>4</v>
      </c>
      <c r="D35" s="91">
        <f t="shared" si="0"/>
        <v>0</v>
      </c>
      <c r="E35" s="92">
        <f t="shared" si="1"/>
        <v>0</v>
      </c>
      <c r="F35" s="93" t="e">
        <f t="shared" si="2"/>
        <v>#DIV/0!</v>
      </c>
      <c r="H35" s="40"/>
      <c r="I35" s="175"/>
      <c r="J35" s="97">
        <f t="shared" si="3"/>
        <v>0</v>
      </c>
      <c r="K35" s="98">
        <f t="shared" si="4"/>
        <v>0</v>
      </c>
      <c r="L35" s="99">
        <f t="shared" si="5"/>
        <v>0</v>
      </c>
      <c r="M35" s="121"/>
    </row>
    <row r="36" spans="1:13" x14ac:dyDescent="0.2">
      <c r="A36" s="330"/>
      <c r="B36" s="90">
        <v>38381</v>
      </c>
      <c r="C36" s="75">
        <v>5</v>
      </c>
      <c r="D36" s="91">
        <f t="shared" si="0"/>
        <v>0</v>
      </c>
      <c r="E36" s="92">
        <f t="shared" si="1"/>
        <v>0</v>
      </c>
      <c r="F36" s="93" t="e">
        <f t="shared" si="2"/>
        <v>#DIV/0!</v>
      </c>
      <c r="H36" s="40"/>
      <c r="I36" s="175"/>
      <c r="J36" s="97">
        <f t="shared" si="3"/>
        <v>0</v>
      </c>
      <c r="K36" s="98">
        <f t="shared" si="4"/>
        <v>0</v>
      </c>
      <c r="L36" s="99">
        <f t="shared" si="5"/>
        <v>0</v>
      </c>
      <c r="M36" s="121"/>
    </row>
    <row r="37" spans="1:13" x14ac:dyDescent="0.2">
      <c r="A37" s="330"/>
      <c r="B37" s="90">
        <v>38382</v>
      </c>
      <c r="C37" s="75">
        <v>5</v>
      </c>
      <c r="D37" s="91">
        <f t="shared" si="0"/>
        <v>0</v>
      </c>
      <c r="E37" s="92">
        <f t="shared" si="1"/>
        <v>0</v>
      </c>
      <c r="F37" s="93" t="e">
        <f t="shared" si="2"/>
        <v>#DIV/0!</v>
      </c>
      <c r="H37" s="40"/>
      <c r="I37" s="175"/>
      <c r="J37" s="97">
        <f t="shared" si="3"/>
        <v>0</v>
      </c>
      <c r="K37" s="98">
        <f t="shared" si="4"/>
        <v>0</v>
      </c>
      <c r="L37" s="99">
        <f t="shared" si="5"/>
        <v>0</v>
      </c>
      <c r="M37" s="121"/>
    </row>
    <row r="38" spans="1:13" x14ac:dyDescent="0.2">
      <c r="A38" s="330"/>
      <c r="B38" s="90">
        <v>38383</v>
      </c>
      <c r="C38" s="75">
        <v>5</v>
      </c>
      <c r="D38" s="91">
        <f t="shared" si="0"/>
        <v>0</v>
      </c>
      <c r="E38" s="92">
        <f t="shared" si="1"/>
        <v>0</v>
      </c>
      <c r="F38" s="93" t="e">
        <f t="shared" si="2"/>
        <v>#DIV/0!</v>
      </c>
      <c r="H38" s="40"/>
      <c r="I38" s="175"/>
      <c r="J38" s="97">
        <f t="shared" si="3"/>
        <v>0</v>
      </c>
      <c r="K38" s="98">
        <f t="shared" si="4"/>
        <v>0</v>
      </c>
      <c r="L38" s="99">
        <f t="shared" si="5"/>
        <v>0</v>
      </c>
      <c r="M38" s="121"/>
    </row>
    <row r="39" spans="1:13" x14ac:dyDescent="0.2">
      <c r="A39" s="331" t="s">
        <v>83</v>
      </c>
      <c r="B39" s="90">
        <v>38384</v>
      </c>
      <c r="C39" s="75">
        <v>5</v>
      </c>
      <c r="D39" s="91">
        <f t="shared" si="0"/>
        <v>0</v>
      </c>
      <c r="E39" s="92">
        <f t="shared" si="1"/>
        <v>0</v>
      </c>
      <c r="F39" s="93" t="e">
        <f t="shared" si="2"/>
        <v>#DIV/0!</v>
      </c>
      <c r="H39" s="40"/>
      <c r="I39" s="175"/>
      <c r="J39" s="97">
        <f t="shared" si="3"/>
        <v>0</v>
      </c>
      <c r="K39" s="98">
        <f t="shared" si="4"/>
        <v>0</v>
      </c>
      <c r="L39" s="99">
        <f t="shared" si="5"/>
        <v>0</v>
      </c>
      <c r="M39" s="121"/>
    </row>
    <row r="40" spans="1:13" ht="12.75" customHeight="1" x14ac:dyDescent="0.2">
      <c r="A40" s="331"/>
      <c r="B40" s="90">
        <v>38385</v>
      </c>
      <c r="C40" s="75">
        <v>5</v>
      </c>
      <c r="D40" s="91">
        <f t="shared" ref="D40:D103" si="6">VLOOKUP(B40,H$9:L$42,5)</f>
        <v>0</v>
      </c>
      <c r="E40" s="92">
        <f t="shared" si="1"/>
        <v>0</v>
      </c>
      <c r="F40" s="93" t="e">
        <f t="shared" si="2"/>
        <v>#DIV/0!</v>
      </c>
      <c r="H40" s="40"/>
      <c r="I40" s="175"/>
      <c r="J40" s="97">
        <f t="shared" si="3"/>
        <v>0</v>
      </c>
      <c r="K40" s="98">
        <f t="shared" si="4"/>
        <v>0</v>
      </c>
      <c r="L40" s="99">
        <f t="shared" si="5"/>
        <v>0</v>
      </c>
      <c r="M40" s="121"/>
    </row>
    <row r="41" spans="1:13" x14ac:dyDescent="0.2">
      <c r="A41" s="331"/>
      <c r="B41" s="90">
        <v>38386</v>
      </c>
      <c r="C41" s="75">
        <v>5</v>
      </c>
      <c r="D41" s="91">
        <f t="shared" si="6"/>
        <v>0</v>
      </c>
      <c r="E41" s="92">
        <f t="shared" si="1"/>
        <v>0</v>
      </c>
      <c r="F41" s="93" t="e">
        <f t="shared" si="2"/>
        <v>#DIV/0!</v>
      </c>
      <c r="H41" s="40"/>
      <c r="I41" s="175"/>
      <c r="J41" s="97">
        <f t="shared" si="3"/>
        <v>0</v>
      </c>
      <c r="K41" s="98">
        <f t="shared" si="4"/>
        <v>0</v>
      </c>
      <c r="L41" s="99">
        <f t="shared" si="5"/>
        <v>0</v>
      </c>
      <c r="M41" s="121"/>
    </row>
    <row r="42" spans="1:13" ht="13.5" thickBot="1" x14ac:dyDescent="0.25">
      <c r="A42" s="331"/>
      <c r="B42" s="90">
        <v>38387</v>
      </c>
      <c r="C42" s="75">
        <v>5</v>
      </c>
      <c r="D42" s="91">
        <f t="shared" si="6"/>
        <v>0</v>
      </c>
      <c r="E42" s="92">
        <f t="shared" si="1"/>
        <v>0</v>
      </c>
      <c r="F42" s="93" t="e">
        <f t="shared" si="2"/>
        <v>#DIV/0!</v>
      </c>
      <c r="H42" s="40"/>
      <c r="I42" s="175"/>
      <c r="J42" s="100">
        <f t="shared" si="3"/>
        <v>0</v>
      </c>
      <c r="K42" s="101">
        <f t="shared" si="4"/>
        <v>0</v>
      </c>
      <c r="L42" s="102">
        <f t="shared" si="5"/>
        <v>0</v>
      </c>
      <c r="M42" s="121"/>
    </row>
    <row r="43" spans="1:13" x14ac:dyDescent="0.2">
      <c r="A43" s="331"/>
      <c r="B43" s="90">
        <v>38388</v>
      </c>
      <c r="C43" s="75">
        <v>6</v>
      </c>
      <c r="D43" s="91">
        <f t="shared" si="6"/>
        <v>0</v>
      </c>
      <c r="E43" s="92">
        <f t="shared" si="1"/>
        <v>0</v>
      </c>
      <c r="F43" s="93" t="e">
        <f t="shared" si="2"/>
        <v>#DIV/0!</v>
      </c>
      <c r="L43" s="103"/>
      <c r="M43" s="103"/>
    </row>
    <row r="44" spans="1:13" x14ac:dyDescent="0.2">
      <c r="A44" s="331"/>
      <c r="B44" s="90">
        <v>38389</v>
      </c>
      <c r="C44" s="75">
        <v>6</v>
      </c>
      <c r="D44" s="91">
        <f t="shared" si="6"/>
        <v>0</v>
      </c>
      <c r="E44" s="92">
        <f t="shared" si="1"/>
        <v>0</v>
      </c>
      <c r="F44" s="93" t="e">
        <f t="shared" si="2"/>
        <v>#DIV/0!</v>
      </c>
      <c r="L44" s="103"/>
      <c r="M44" s="103"/>
    </row>
    <row r="45" spans="1:13" x14ac:dyDescent="0.2">
      <c r="A45" s="331"/>
      <c r="B45" s="90">
        <v>38390</v>
      </c>
      <c r="C45" s="75">
        <v>6</v>
      </c>
      <c r="D45" s="91">
        <f t="shared" si="6"/>
        <v>0</v>
      </c>
      <c r="E45" s="92">
        <f t="shared" si="1"/>
        <v>0</v>
      </c>
      <c r="F45" s="93" t="e">
        <f t="shared" si="2"/>
        <v>#DIV/0!</v>
      </c>
      <c r="L45" s="103"/>
      <c r="M45" s="103"/>
    </row>
    <row r="46" spans="1:13" x14ac:dyDescent="0.2">
      <c r="A46" s="331"/>
      <c r="B46" s="90">
        <v>38391</v>
      </c>
      <c r="C46" s="75">
        <v>6</v>
      </c>
      <c r="D46" s="91">
        <f t="shared" si="6"/>
        <v>0</v>
      </c>
      <c r="E46" s="92">
        <f t="shared" si="1"/>
        <v>0</v>
      </c>
      <c r="F46" s="93" t="e">
        <f t="shared" si="2"/>
        <v>#DIV/0!</v>
      </c>
      <c r="L46" s="103"/>
      <c r="M46" s="103"/>
    </row>
    <row r="47" spans="1:13" x14ac:dyDescent="0.2">
      <c r="A47" s="331"/>
      <c r="B47" s="90">
        <v>38392</v>
      </c>
      <c r="C47" s="75">
        <v>6</v>
      </c>
      <c r="D47" s="91">
        <f t="shared" si="6"/>
        <v>0</v>
      </c>
      <c r="E47" s="92">
        <f t="shared" si="1"/>
        <v>0</v>
      </c>
      <c r="F47" s="93" t="e">
        <f t="shared" si="2"/>
        <v>#DIV/0!</v>
      </c>
      <c r="L47" s="103"/>
      <c r="M47" s="103"/>
    </row>
    <row r="48" spans="1:13" x14ac:dyDescent="0.2">
      <c r="A48" s="331"/>
      <c r="B48" s="90">
        <v>38393</v>
      </c>
      <c r="C48" s="75">
        <v>6</v>
      </c>
      <c r="D48" s="91">
        <f t="shared" si="6"/>
        <v>0</v>
      </c>
      <c r="E48" s="92">
        <f t="shared" si="1"/>
        <v>0</v>
      </c>
      <c r="F48" s="93" t="e">
        <f t="shared" si="2"/>
        <v>#DIV/0!</v>
      </c>
      <c r="L48" s="103"/>
      <c r="M48" s="103"/>
    </row>
    <row r="49" spans="1:13" x14ac:dyDescent="0.2">
      <c r="A49" s="331"/>
      <c r="B49" s="90">
        <v>38394</v>
      </c>
      <c r="C49" s="75">
        <v>6</v>
      </c>
      <c r="D49" s="91">
        <f t="shared" si="6"/>
        <v>0</v>
      </c>
      <c r="E49" s="92">
        <f t="shared" si="1"/>
        <v>0</v>
      </c>
      <c r="F49" s="93" t="e">
        <f t="shared" si="2"/>
        <v>#DIV/0!</v>
      </c>
      <c r="L49" s="103"/>
      <c r="M49" s="103"/>
    </row>
    <row r="50" spans="1:13" x14ac:dyDescent="0.2">
      <c r="A50" s="331"/>
      <c r="B50" s="90">
        <v>38395</v>
      </c>
      <c r="C50" s="75">
        <v>7</v>
      </c>
      <c r="D50" s="91">
        <f t="shared" si="6"/>
        <v>0</v>
      </c>
      <c r="E50" s="92">
        <f t="shared" si="1"/>
        <v>0</v>
      </c>
      <c r="F50" s="93" t="e">
        <f t="shared" si="2"/>
        <v>#DIV/0!</v>
      </c>
      <c r="L50" s="103"/>
      <c r="M50" s="103"/>
    </row>
    <row r="51" spans="1:13" x14ac:dyDescent="0.2">
      <c r="A51" s="331"/>
      <c r="B51" s="90">
        <v>38396</v>
      </c>
      <c r="C51" s="75">
        <v>7</v>
      </c>
      <c r="D51" s="91">
        <f t="shared" si="6"/>
        <v>0</v>
      </c>
      <c r="E51" s="92">
        <f t="shared" si="1"/>
        <v>0</v>
      </c>
      <c r="F51" s="93" t="e">
        <f t="shared" si="2"/>
        <v>#DIV/0!</v>
      </c>
      <c r="L51" s="103"/>
      <c r="M51" s="103"/>
    </row>
    <row r="52" spans="1:13" x14ac:dyDescent="0.2">
      <c r="A52" s="331"/>
      <c r="B52" s="90">
        <v>38397</v>
      </c>
      <c r="C52" s="75">
        <v>7</v>
      </c>
      <c r="D52" s="91">
        <f t="shared" si="6"/>
        <v>0</v>
      </c>
      <c r="E52" s="92">
        <f t="shared" si="1"/>
        <v>0</v>
      </c>
      <c r="F52" s="93" t="e">
        <f t="shared" si="2"/>
        <v>#DIV/0!</v>
      </c>
      <c r="L52" s="103"/>
      <c r="M52" s="103"/>
    </row>
    <row r="53" spans="1:13" x14ac:dyDescent="0.2">
      <c r="A53" s="331"/>
      <c r="B53" s="90">
        <v>38398</v>
      </c>
      <c r="C53" s="75">
        <v>7</v>
      </c>
      <c r="D53" s="91">
        <f t="shared" si="6"/>
        <v>0</v>
      </c>
      <c r="E53" s="92">
        <f t="shared" si="1"/>
        <v>0</v>
      </c>
      <c r="F53" s="93" t="e">
        <f t="shared" si="2"/>
        <v>#DIV/0!</v>
      </c>
      <c r="L53" s="103"/>
      <c r="M53" s="103"/>
    </row>
    <row r="54" spans="1:13" x14ac:dyDescent="0.2">
      <c r="A54" s="331"/>
      <c r="B54" s="90">
        <v>38399</v>
      </c>
      <c r="C54" s="75">
        <v>7</v>
      </c>
      <c r="D54" s="91">
        <f t="shared" si="6"/>
        <v>0</v>
      </c>
      <c r="E54" s="92">
        <f t="shared" si="1"/>
        <v>0</v>
      </c>
      <c r="F54" s="93" t="e">
        <f t="shared" si="2"/>
        <v>#DIV/0!</v>
      </c>
      <c r="L54" s="103"/>
      <c r="M54" s="103"/>
    </row>
    <row r="55" spans="1:13" x14ac:dyDescent="0.2">
      <c r="A55" s="331"/>
      <c r="B55" s="90">
        <v>38400</v>
      </c>
      <c r="C55" s="75">
        <v>7</v>
      </c>
      <c r="D55" s="91">
        <f t="shared" si="6"/>
        <v>0</v>
      </c>
      <c r="E55" s="92">
        <f t="shared" si="1"/>
        <v>0</v>
      </c>
      <c r="F55" s="93" t="e">
        <f t="shared" si="2"/>
        <v>#DIV/0!</v>
      </c>
      <c r="L55" s="103"/>
      <c r="M55" s="103"/>
    </row>
    <row r="56" spans="1:13" x14ac:dyDescent="0.2">
      <c r="A56" s="331"/>
      <c r="B56" s="90">
        <v>38401</v>
      </c>
      <c r="C56" s="75">
        <v>7</v>
      </c>
      <c r="D56" s="91">
        <f t="shared" si="6"/>
        <v>0</v>
      </c>
      <c r="E56" s="92">
        <f t="shared" si="1"/>
        <v>0</v>
      </c>
      <c r="F56" s="93" t="e">
        <f t="shared" si="2"/>
        <v>#DIV/0!</v>
      </c>
      <c r="L56" s="103"/>
      <c r="M56" s="103"/>
    </row>
    <row r="57" spans="1:13" x14ac:dyDescent="0.2">
      <c r="A57" s="331"/>
      <c r="B57" s="90">
        <v>38402</v>
      </c>
      <c r="C57" s="75">
        <v>8</v>
      </c>
      <c r="D57" s="91">
        <f t="shared" si="6"/>
        <v>0</v>
      </c>
      <c r="E57" s="92">
        <f t="shared" si="1"/>
        <v>0</v>
      </c>
      <c r="F57" s="93" t="e">
        <f t="shared" si="2"/>
        <v>#DIV/0!</v>
      </c>
      <c r="L57" s="103"/>
      <c r="M57" s="103"/>
    </row>
    <row r="58" spans="1:13" x14ac:dyDescent="0.2">
      <c r="A58" s="331"/>
      <c r="B58" s="90">
        <v>38403</v>
      </c>
      <c r="C58" s="75">
        <v>8</v>
      </c>
      <c r="D58" s="91">
        <f t="shared" si="6"/>
        <v>0</v>
      </c>
      <c r="E58" s="92">
        <f t="shared" si="1"/>
        <v>0</v>
      </c>
      <c r="F58" s="93" t="e">
        <f t="shared" si="2"/>
        <v>#DIV/0!</v>
      </c>
      <c r="L58" s="103"/>
      <c r="M58" s="103"/>
    </row>
    <row r="59" spans="1:13" x14ac:dyDescent="0.2">
      <c r="A59" s="331"/>
      <c r="B59" s="90">
        <v>38404</v>
      </c>
      <c r="C59" s="75">
        <v>8</v>
      </c>
      <c r="D59" s="91">
        <f t="shared" si="6"/>
        <v>0</v>
      </c>
      <c r="E59" s="92">
        <f t="shared" si="1"/>
        <v>0</v>
      </c>
      <c r="F59" s="93" t="e">
        <f t="shared" si="2"/>
        <v>#DIV/0!</v>
      </c>
      <c r="L59" s="103"/>
      <c r="M59" s="103"/>
    </row>
    <row r="60" spans="1:13" x14ac:dyDescent="0.2">
      <c r="A60" s="331"/>
      <c r="B60" s="90">
        <v>38405</v>
      </c>
      <c r="C60" s="75">
        <v>8</v>
      </c>
      <c r="D60" s="91">
        <f t="shared" si="6"/>
        <v>0</v>
      </c>
      <c r="E60" s="92">
        <f t="shared" si="1"/>
        <v>0</v>
      </c>
      <c r="F60" s="93" t="e">
        <f t="shared" si="2"/>
        <v>#DIV/0!</v>
      </c>
      <c r="L60" s="103"/>
      <c r="M60" s="103"/>
    </row>
    <row r="61" spans="1:13" x14ac:dyDescent="0.2">
      <c r="A61" s="331"/>
      <c r="B61" s="90">
        <v>38406</v>
      </c>
      <c r="C61" s="75">
        <v>8</v>
      </c>
      <c r="D61" s="91">
        <f t="shared" si="6"/>
        <v>0</v>
      </c>
      <c r="E61" s="92">
        <f t="shared" si="1"/>
        <v>0</v>
      </c>
      <c r="F61" s="93" t="e">
        <f t="shared" si="2"/>
        <v>#DIV/0!</v>
      </c>
    </row>
    <row r="62" spans="1:13" x14ac:dyDescent="0.2">
      <c r="A62" s="331"/>
      <c r="B62" s="90">
        <v>38407</v>
      </c>
      <c r="C62" s="75">
        <v>8</v>
      </c>
      <c r="D62" s="91">
        <f t="shared" si="6"/>
        <v>0</v>
      </c>
      <c r="E62" s="92">
        <f t="shared" si="1"/>
        <v>0</v>
      </c>
      <c r="F62" s="93" t="e">
        <f t="shared" si="2"/>
        <v>#DIV/0!</v>
      </c>
    </row>
    <row r="63" spans="1:13" x14ac:dyDescent="0.2">
      <c r="A63" s="331"/>
      <c r="B63" s="90">
        <v>38408</v>
      </c>
      <c r="C63" s="75">
        <v>8</v>
      </c>
      <c r="D63" s="91">
        <f t="shared" si="6"/>
        <v>0</v>
      </c>
      <c r="E63" s="92">
        <f t="shared" si="1"/>
        <v>0</v>
      </c>
      <c r="F63" s="93" t="e">
        <f t="shared" si="2"/>
        <v>#DIV/0!</v>
      </c>
    </row>
    <row r="64" spans="1:13" x14ac:dyDescent="0.2">
      <c r="A64" s="331"/>
      <c r="B64" s="90">
        <v>38409</v>
      </c>
      <c r="C64" s="75">
        <v>9</v>
      </c>
      <c r="D64" s="91">
        <f t="shared" si="6"/>
        <v>0</v>
      </c>
      <c r="E64" s="92">
        <f t="shared" si="1"/>
        <v>0</v>
      </c>
      <c r="F64" s="93" t="e">
        <f t="shared" si="2"/>
        <v>#DIV/0!</v>
      </c>
    </row>
    <row r="65" spans="1:6" x14ac:dyDescent="0.2">
      <c r="A65" s="331"/>
      <c r="B65" s="90">
        <v>38410</v>
      </c>
      <c r="C65" s="75">
        <v>9</v>
      </c>
      <c r="D65" s="91">
        <f t="shared" si="6"/>
        <v>0</v>
      </c>
      <c r="E65" s="92">
        <f t="shared" si="1"/>
        <v>0</v>
      </c>
      <c r="F65" s="93" t="e">
        <f t="shared" si="2"/>
        <v>#DIV/0!</v>
      </c>
    </row>
    <row r="66" spans="1:6" x14ac:dyDescent="0.2">
      <c r="A66" s="331"/>
      <c r="B66" s="90">
        <v>38411</v>
      </c>
      <c r="C66" s="75">
        <v>9</v>
      </c>
      <c r="D66" s="91">
        <f t="shared" si="6"/>
        <v>0</v>
      </c>
      <c r="E66" s="92">
        <f t="shared" si="1"/>
        <v>0</v>
      </c>
      <c r="F66" s="93" t="e">
        <f t="shared" si="2"/>
        <v>#DIV/0!</v>
      </c>
    </row>
    <row r="67" spans="1:6" x14ac:dyDescent="0.2">
      <c r="A67" s="332" t="s">
        <v>84</v>
      </c>
      <c r="B67" s="90">
        <v>38412</v>
      </c>
      <c r="C67" s="75">
        <v>9</v>
      </c>
      <c r="D67" s="91">
        <f t="shared" si="6"/>
        <v>0</v>
      </c>
      <c r="E67" s="92">
        <f t="shared" si="1"/>
        <v>0</v>
      </c>
      <c r="F67" s="93" t="e">
        <f t="shared" si="2"/>
        <v>#DIV/0!</v>
      </c>
    </row>
    <row r="68" spans="1:6" ht="12.75" customHeight="1" x14ac:dyDescent="0.2">
      <c r="A68" s="332"/>
      <c r="B68" s="90">
        <v>38413</v>
      </c>
      <c r="C68" s="75">
        <v>9</v>
      </c>
      <c r="D68" s="91">
        <f t="shared" si="6"/>
        <v>0</v>
      </c>
      <c r="E68" s="92">
        <f t="shared" si="1"/>
        <v>0</v>
      </c>
      <c r="F68" s="93" t="e">
        <f t="shared" si="2"/>
        <v>#DIV/0!</v>
      </c>
    </row>
    <row r="69" spans="1:6" x14ac:dyDescent="0.2">
      <c r="A69" s="332"/>
      <c r="B69" s="90">
        <v>38414</v>
      </c>
      <c r="C69" s="75">
        <v>9</v>
      </c>
      <c r="D69" s="91">
        <f t="shared" si="6"/>
        <v>0</v>
      </c>
      <c r="E69" s="92">
        <f t="shared" si="1"/>
        <v>0</v>
      </c>
      <c r="F69" s="93" t="e">
        <f t="shared" si="2"/>
        <v>#DIV/0!</v>
      </c>
    </row>
    <row r="70" spans="1:6" x14ac:dyDescent="0.2">
      <c r="A70" s="332"/>
      <c r="B70" s="90">
        <v>38415</v>
      </c>
      <c r="C70" s="75">
        <v>9</v>
      </c>
      <c r="D70" s="91">
        <f t="shared" si="6"/>
        <v>0</v>
      </c>
      <c r="E70" s="92">
        <f t="shared" si="1"/>
        <v>0</v>
      </c>
      <c r="F70" s="93" t="e">
        <f t="shared" si="2"/>
        <v>#DIV/0!</v>
      </c>
    </row>
    <row r="71" spans="1:6" x14ac:dyDescent="0.2">
      <c r="A71" s="332"/>
      <c r="B71" s="90">
        <v>38416</v>
      </c>
      <c r="C71" s="75">
        <v>10</v>
      </c>
      <c r="D71" s="91">
        <f t="shared" si="6"/>
        <v>0</v>
      </c>
      <c r="E71" s="92">
        <f t="shared" si="1"/>
        <v>0</v>
      </c>
      <c r="F71" s="93" t="e">
        <f t="shared" si="2"/>
        <v>#DIV/0!</v>
      </c>
    </row>
    <row r="72" spans="1:6" x14ac:dyDescent="0.2">
      <c r="A72" s="332"/>
      <c r="B72" s="90">
        <v>38417</v>
      </c>
      <c r="C72" s="75">
        <v>10</v>
      </c>
      <c r="D72" s="91">
        <f t="shared" si="6"/>
        <v>0</v>
      </c>
      <c r="E72" s="92">
        <f t="shared" si="1"/>
        <v>0</v>
      </c>
      <c r="F72" s="93" t="e">
        <f t="shared" si="2"/>
        <v>#DIV/0!</v>
      </c>
    </row>
    <row r="73" spans="1:6" x14ac:dyDescent="0.2">
      <c r="A73" s="332"/>
      <c r="B73" s="90">
        <v>38418</v>
      </c>
      <c r="C73" s="75">
        <v>10</v>
      </c>
      <c r="D73" s="91">
        <f t="shared" si="6"/>
        <v>0</v>
      </c>
      <c r="E73" s="92">
        <f t="shared" ref="E73:E136" si="7">MAX(D73-F$2,0)</f>
        <v>0</v>
      </c>
      <c r="F73" s="93" t="e">
        <f t="shared" ref="F73:F136" si="8">E73/$F$4*1.604</f>
        <v>#DIV/0!</v>
      </c>
    </row>
    <row r="74" spans="1:6" x14ac:dyDescent="0.2">
      <c r="A74" s="332"/>
      <c r="B74" s="90">
        <v>38419</v>
      </c>
      <c r="C74" s="75">
        <v>10</v>
      </c>
      <c r="D74" s="91">
        <f t="shared" si="6"/>
        <v>0</v>
      </c>
      <c r="E74" s="92">
        <f t="shared" si="7"/>
        <v>0</v>
      </c>
      <c r="F74" s="93" t="e">
        <f t="shared" si="8"/>
        <v>#DIV/0!</v>
      </c>
    </row>
    <row r="75" spans="1:6" x14ac:dyDescent="0.2">
      <c r="A75" s="332"/>
      <c r="B75" s="90">
        <v>38420</v>
      </c>
      <c r="C75" s="75">
        <v>10</v>
      </c>
      <c r="D75" s="91">
        <f t="shared" si="6"/>
        <v>0</v>
      </c>
      <c r="E75" s="92">
        <f t="shared" si="7"/>
        <v>0</v>
      </c>
      <c r="F75" s="93" t="e">
        <f t="shared" si="8"/>
        <v>#DIV/0!</v>
      </c>
    </row>
    <row r="76" spans="1:6" x14ac:dyDescent="0.2">
      <c r="A76" s="332"/>
      <c r="B76" s="90">
        <v>38421</v>
      </c>
      <c r="C76" s="75">
        <v>10</v>
      </c>
      <c r="D76" s="91">
        <f t="shared" si="6"/>
        <v>0</v>
      </c>
      <c r="E76" s="92">
        <f t="shared" si="7"/>
        <v>0</v>
      </c>
      <c r="F76" s="93" t="e">
        <f t="shared" si="8"/>
        <v>#DIV/0!</v>
      </c>
    </row>
    <row r="77" spans="1:6" x14ac:dyDescent="0.2">
      <c r="A77" s="332"/>
      <c r="B77" s="90">
        <v>38422</v>
      </c>
      <c r="C77" s="75">
        <v>10</v>
      </c>
      <c r="D77" s="91">
        <f t="shared" si="6"/>
        <v>0</v>
      </c>
      <c r="E77" s="92">
        <f t="shared" si="7"/>
        <v>0</v>
      </c>
      <c r="F77" s="93" t="e">
        <f t="shared" si="8"/>
        <v>#DIV/0!</v>
      </c>
    </row>
    <row r="78" spans="1:6" x14ac:dyDescent="0.2">
      <c r="A78" s="332"/>
      <c r="B78" s="90">
        <v>38423</v>
      </c>
      <c r="C78" s="75">
        <v>11</v>
      </c>
      <c r="D78" s="91">
        <f t="shared" si="6"/>
        <v>0</v>
      </c>
      <c r="E78" s="92">
        <f t="shared" si="7"/>
        <v>0</v>
      </c>
      <c r="F78" s="93" t="e">
        <f t="shared" si="8"/>
        <v>#DIV/0!</v>
      </c>
    </row>
    <row r="79" spans="1:6" x14ac:dyDescent="0.2">
      <c r="A79" s="332"/>
      <c r="B79" s="90">
        <v>38424</v>
      </c>
      <c r="C79" s="75">
        <v>11</v>
      </c>
      <c r="D79" s="91">
        <f t="shared" si="6"/>
        <v>0</v>
      </c>
      <c r="E79" s="92">
        <f t="shared" si="7"/>
        <v>0</v>
      </c>
      <c r="F79" s="93" t="e">
        <f t="shared" si="8"/>
        <v>#DIV/0!</v>
      </c>
    </row>
    <row r="80" spans="1:6" x14ac:dyDescent="0.2">
      <c r="A80" s="332"/>
      <c r="B80" s="90">
        <v>38425</v>
      </c>
      <c r="C80" s="75">
        <v>11</v>
      </c>
      <c r="D80" s="91">
        <f t="shared" si="6"/>
        <v>0</v>
      </c>
      <c r="E80" s="92">
        <f t="shared" si="7"/>
        <v>0</v>
      </c>
      <c r="F80" s="93" t="e">
        <f t="shared" si="8"/>
        <v>#DIV/0!</v>
      </c>
    </row>
    <row r="81" spans="1:6" x14ac:dyDescent="0.2">
      <c r="A81" s="332"/>
      <c r="B81" s="90">
        <v>38426</v>
      </c>
      <c r="C81" s="75">
        <v>11</v>
      </c>
      <c r="D81" s="91">
        <f t="shared" si="6"/>
        <v>0</v>
      </c>
      <c r="E81" s="92">
        <f t="shared" si="7"/>
        <v>0</v>
      </c>
      <c r="F81" s="93" t="e">
        <f t="shared" si="8"/>
        <v>#DIV/0!</v>
      </c>
    </row>
    <row r="82" spans="1:6" x14ac:dyDescent="0.2">
      <c r="A82" s="332"/>
      <c r="B82" s="90">
        <v>38427</v>
      </c>
      <c r="C82" s="75">
        <v>11</v>
      </c>
      <c r="D82" s="91">
        <f t="shared" si="6"/>
        <v>0</v>
      </c>
      <c r="E82" s="92">
        <f t="shared" si="7"/>
        <v>0</v>
      </c>
      <c r="F82" s="93" t="e">
        <f t="shared" si="8"/>
        <v>#DIV/0!</v>
      </c>
    </row>
    <row r="83" spans="1:6" x14ac:dyDescent="0.2">
      <c r="A83" s="332"/>
      <c r="B83" s="90">
        <v>38428</v>
      </c>
      <c r="C83" s="75">
        <v>11</v>
      </c>
      <c r="D83" s="91">
        <f t="shared" si="6"/>
        <v>0</v>
      </c>
      <c r="E83" s="92">
        <f t="shared" si="7"/>
        <v>0</v>
      </c>
      <c r="F83" s="93" t="e">
        <f t="shared" si="8"/>
        <v>#DIV/0!</v>
      </c>
    </row>
    <row r="84" spans="1:6" x14ac:dyDescent="0.2">
      <c r="A84" s="332"/>
      <c r="B84" s="90">
        <v>38429</v>
      </c>
      <c r="C84" s="75">
        <v>11</v>
      </c>
      <c r="D84" s="91">
        <f t="shared" si="6"/>
        <v>0</v>
      </c>
      <c r="E84" s="92">
        <f t="shared" si="7"/>
        <v>0</v>
      </c>
      <c r="F84" s="93" t="e">
        <f t="shared" si="8"/>
        <v>#DIV/0!</v>
      </c>
    </row>
    <row r="85" spans="1:6" x14ac:dyDescent="0.2">
      <c r="A85" s="332"/>
      <c r="B85" s="90">
        <v>38430</v>
      </c>
      <c r="C85" s="75">
        <v>12</v>
      </c>
      <c r="D85" s="91">
        <f t="shared" si="6"/>
        <v>0</v>
      </c>
      <c r="E85" s="92">
        <f t="shared" si="7"/>
        <v>0</v>
      </c>
      <c r="F85" s="93" t="e">
        <f t="shared" si="8"/>
        <v>#DIV/0!</v>
      </c>
    </row>
    <row r="86" spans="1:6" x14ac:dyDescent="0.2">
      <c r="A86" s="332"/>
      <c r="B86" s="90">
        <v>38431</v>
      </c>
      <c r="C86" s="75">
        <v>12</v>
      </c>
      <c r="D86" s="91">
        <f t="shared" si="6"/>
        <v>0</v>
      </c>
      <c r="E86" s="92">
        <f t="shared" si="7"/>
        <v>0</v>
      </c>
      <c r="F86" s="93" t="e">
        <f t="shared" si="8"/>
        <v>#DIV/0!</v>
      </c>
    </row>
    <row r="87" spans="1:6" x14ac:dyDescent="0.2">
      <c r="A87" s="332"/>
      <c r="B87" s="90">
        <v>38432</v>
      </c>
      <c r="C87" s="75">
        <v>12</v>
      </c>
      <c r="D87" s="91">
        <f t="shared" si="6"/>
        <v>0</v>
      </c>
      <c r="E87" s="92">
        <f t="shared" si="7"/>
        <v>0</v>
      </c>
      <c r="F87" s="93" t="e">
        <f t="shared" si="8"/>
        <v>#DIV/0!</v>
      </c>
    </row>
    <row r="88" spans="1:6" x14ac:dyDescent="0.2">
      <c r="A88" s="332"/>
      <c r="B88" s="90">
        <v>38433</v>
      </c>
      <c r="C88" s="75">
        <v>12</v>
      </c>
      <c r="D88" s="91">
        <f t="shared" si="6"/>
        <v>0</v>
      </c>
      <c r="E88" s="92">
        <f t="shared" si="7"/>
        <v>0</v>
      </c>
      <c r="F88" s="93" t="e">
        <f t="shared" si="8"/>
        <v>#DIV/0!</v>
      </c>
    </row>
    <row r="89" spans="1:6" x14ac:dyDescent="0.2">
      <c r="A89" s="332"/>
      <c r="B89" s="90">
        <v>38434</v>
      </c>
      <c r="C89" s="75">
        <v>12</v>
      </c>
      <c r="D89" s="91">
        <f t="shared" si="6"/>
        <v>0</v>
      </c>
      <c r="E89" s="92">
        <f t="shared" si="7"/>
        <v>0</v>
      </c>
      <c r="F89" s="93" t="e">
        <f t="shared" si="8"/>
        <v>#DIV/0!</v>
      </c>
    </row>
    <row r="90" spans="1:6" x14ac:dyDescent="0.2">
      <c r="A90" s="332"/>
      <c r="B90" s="90">
        <v>38435</v>
      </c>
      <c r="C90" s="75">
        <v>12</v>
      </c>
      <c r="D90" s="91">
        <f t="shared" si="6"/>
        <v>0</v>
      </c>
      <c r="E90" s="92">
        <f t="shared" si="7"/>
        <v>0</v>
      </c>
      <c r="F90" s="93" t="e">
        <f t="shared" si="8"/>
        <v>#DIV/0!</v>
      </c>
    </row>
    <row r="91" spans="1:6" x14ac:dyDescent="0.2">
      <c r="A91" s="332"/>
      <c r="B91" s="90">
        <v>38436</v>
      </c>
      <c r="C91" s="75">
        <v>12</v>
      </c>
      <c r="D91" s="91">
        <f t="shared" si="6"/>
        <v>0</v>
      </c>
      <c r="E91" s="92">
        <f t="shared" si="7"/>
        <v>0</v>
      </c>
      <c r="F91" s="93" t="e">
        <f t="shared" si="8"/>
        <v>#DIV/0!</v>
      </c>
    </row>
    <row r="92" spans="1:6" x14ac:dyDescent="0.2">
      <c r="A92" s="332"/>
      <c r="B92" s="90">
        <v>38437</v>
      </c>
      <c r="C92" s="75">
        <v>13</v>
      </c>
      <c r="D92" s="91">
        <f t="shared" si="6"/>
        <v>0</v>
      </c>
      <c r="E92" s="92">
        <f t="shared" si="7"/>
        <v>0</v>
      </c>
      <c r="F92" s="93" t="e">
        <f t="shared" si="8"/>
        <v>#DIV/0!</v>
      </c>
    </row>
    <row r="93" spans="1:6" x14ac:dyDescent="0.2">
      <c r="A93" s="332"/>
      <c r="B93" s="90">
        <v>38438</v>
      </c>
      <c r="C93" s="75">
        <v>13</v>
      </c>
      <c r="D93" s="91">
        <f t="shared" si="6"/>
        <v>0</v>
      </c>
      <c r="E93" s="92">
        <f t="shared" si="7"/>
        <v>0</v>
      </c>
      <c r="F93" s="93" t="e">
        <f t="shared" si="8"/>
        <v>#DIV/0!</v>
      </c>
    </row>
    <row r="94" spans="1:6" x14ac:dyDescent="0.2">
      <c r="A94" s="332"/>
      <c r="B94" s="90">
        <v>38439</v>
      </c>
      <c r="C94" s="75">
        <v>13</v>
      </c>
      <c r="D94" s="91">
        <f t="shared" si="6"/>
        <v>0</v>
      </c>
      <c r="E94" s="92">
        <f t="shared" si="7"/>
        <v>0</v>
      </c>
      <c r="F94" s="93" t="e">
        <f t="shared" si="8"/>
        <v>#DIV/0!</v>
      </c>
    </row>
    <row r="95" spans="1:6" x14ac:dyDescent="0.2">
      <c r="A95" s="332"/>
      <c r="B95" s="90">
        <v>38440</v>
      </c>
      <c r="C95" s="75">
        <v>13</v>
      </c>
      <c r="D95" s="91">
        <f t="shared" si="6"/>
        <v>0</v>
      </c>
      <c r="E95" s="92">
        <f t="shared" si="7"/>
        <v>0</v>
      </c>
      <c r="F95" s="93" t="e">
        <f t="shared" si="8"/>
        <v>#DIV/0!</v>
      </c>
    </row>
    <row r="96" spans="1:6" x14ac:dyDescent="0.2">
      <c r="A96" s="332"/>
      <c r="B96" s="90">
        <v>38441</v>
      </c>
      <c r="C96" s="75">
        <v>13</v>
      </c>
      <c r="D96" s="91">
        <f t="shared" si="6"/>
        <v>0</v>
      </c>
      <c r="E96" s="92">
        <f t="shared" si="7"/>
        <v>0</v>
      </c>
      <c r="F96" s="93" t="e">
        <f t="shared" si="8"/>
        <v>#DIV/0!</v>
      </c>
    </row>
    <row r="97" spans="1:6" x14ac:dyDescent="0.2">
      <c r="A97" s="332"/>
      <c r="B97" s="90">
        <v>38442</v>
      </c>
      <c r="C97" s="75">
        <v>13</v>
      </c>
      <c r="D97" s="91">
        <f t="shared" si="6"/>
        <v>0</v>
      </c>
      <c r="E97" s="92">
        <f t="shared" si="7"/>
        <v>0</v>
      </c>
      <c r="F97" s="93" t="e">
        <f t="shared" si="8"/>
        <v>#DIV/0!</v>
      </c>
    </row>
    <row r="98" spans="1:6" x14ac:dyDescent="0.2">
      <c r="A98" s="333" t="s">
        <v>85</v>
      </c>
      <c r="B98" s="90">
        <v>38443</v>
      </c>
      <c r="C98" s="75">
        <v>13</v>
      </c>
      <c r="D98" s="91">
        <f t="shared" si="6"/>
        <v>0</v>
      </c>
      <c r="E98" s="92">
        <f t="shared" si="7"/>
        <v>0</v>
      </c>
      <c r="F98" s="93" t="e">
        <f t="shared" si="8"/>
        <v>#DIV/0!</v>
      </c>
    </row>
    <row r="99" spans="1:6" ht="12.75" customHeight="1" x14ac:dyDescent="0.2">
      <c r="A99" s="333"/>
      <c r="B99" s="90">
        <v>38444</v>
      </c>
      <c r="C99" s="75">
        <v>14</v>
      </c>
      <c r="D99" s="91">
        <f t="shared" si="6"/>
        <v>0</v>
      </c>
      <c r="E99" s="92">
        <f t="shared" si="7"/>
        <v>0</v>
      </c>
      <c r="F99" s="93" t="e">
        <f t="shared" si="8"/>
        <v>#DIV/0!</v>
      </c>
    </row>
    <row r="100" spans="1:6" x14ac:dyDescent="0.2">
      <c r="A100" s="333"/>
      <c r="B100" s="90">
        <v>38445</v>
      </c>
      <c r="C100" s="75">
        <v>14</v>
      </c>
      <c r="D100" s="91">
        <f t="shared" si="6"/>
        <v>0</v>
      </c>
      <c r="E100" s="92">
        <f t="shared" si="7"/>
        <v>0</v>
      </c>
      <c r="F100" s="93" t="e">
        <f t="shared" si="8"/>
        <v>#DIV/0!</v>
      </c>
    </row>
    <row r="101" spans="1:6" x14ac:dyDescent="0.2">
      <c r="A101" s="333"/>
      <c r="B101" s="90">
        <v>38446</v>
      </c>
      <c r="C101" s="75">
        <v>14</v>
      </c>
      <c r="D101" s="91">
        <f t="shared" si="6"/>
        <v>0</v>
      </c>
      <c r="E101" s="92">
        <f t="shared" si="7"/>
        <v>0</v>
      </c>
      <c r="F101" s="93" t="e">
        <f t="shared" si="8"/>
        <v>#DIV/0!</v>
      </c>
    </row>
    <row r="102" spans="1:6" x14ac:dyDescent="0.2">
      <c r="A102" s="333"/>
      <c r="B102" s="90">
        <v>38447</v>
      </c>
      <c r="C102" s="75">
        <v>14</v>
      </c>
      <c r="D102" s="91">
        <f t="shared" si="6"/>
        <v>0</v>
      </c>
      <c r="E102" s="92">
        <f t="shared" si="7"/>
        <v>0</v>
      </c>
      <c r="F102" s="93" t="e">
        <f t="shared" si="8"/>
        <v>#DIV/0!</v>
      </c>
    </row>
    <row r="103" spans="1:6" x14ac:dyDescent="0.2">
      <c r="A103" s="333"/>
      <c r="B103" s="90">
        <v>38448</v>
      </c>
      <c r="C103" s="75">
        <v>14</v>
      </c>
      <c r="D103" s="91">
        <f t="shared" si="6"/>
        <v>0</v>
      </c>
      <c r="E103" s="92">
        <f t="shared" si="7"/>
        <v>0</v>
      </c>
      <c r="F103" s="93" t="e">
        <f t="shared" si="8"/>
        <v>#DIV/0!</v>
      </c>
    </row>
    <row r="104" spans="1:6" x14ac:dyDescent="0.2">
      <c r="A104" s="333"/>
      <c r="B104" s="90">
        <v>38449</v>
      </c>
      <c r="C104" s="75">
        <v>14</v>
      </c>
      <c r="D104" s="91">
        <f t="shared" ref="D104:D167" si="9">VLOOKUP(B104,H$9:L$42,5)</f>
        <v>0</v>
      </c>
      <c r="E104" s="92">
        <f t="shared" si="7"/>
        <v>0</v>
      </c>
      <c r="F104" s="93" t="e">
        <f t="shared" si="8"/>
        <v>#DIV/0!</v>
      </c>
    </row>
    <row r="105" spans="1:6" x14ac:dyDescent="0.2">
      <c r="A105" s="333"/>
      <c r="B105" s="90">
        <v>38450</v>
      </c>
      <c r="C105" s="75">
        <v>14</v>
      </c>
      <c r="D105" s="91">
        <f t="shared" si="9"/>
        <v>0</v>
      </c>
      <c r="E105" s="92">
        <f t="shared" si="7"/>
        <v>0</v>
      </c>
      <c r="F105" s="93" t="e">
        <f t="shared" si="8"/>
        <v>#DIV/0!</v>
      </c>
    </row>
    <row r="106" spans="1:6" x14ac:dyDescent="0.2">
      <c r="A106" s="333"/>
      <c r="B106" s="90">
        <v>38451</v>
      </c>
      <c r="C106" s="75">
        <v>15</v>
      </c>
      <c r="D106" s="91">
        <f t="shared" si="9"/>
        <v>0</v>
      </c>
      <c r="E106" s="92">
        <f t="shared" si="7"/>
        <v>0</v>
      </c>
      <c r="F106" s="93" t="e">
        <f t="shared" si="8"/>
        <v>#DIV/0!</v>
      </c>
    </row>
    <row r="107" spans="1:6" x14ac:dyDescent="0.2">
      <c r="A107" s="333"/>
      <c r="B107" s="90">
        <v>38452</v>
      </c>
      <c r="C107" s="75">
        <v>15</v>
      </c>
      <c r="D107" s="91">
        <f t="shared" si="9"/>
        <v>0</v>
      </c>
      <c r="E107" s="92">
        <f t="shared" si="7"/>
        <v>0</v>
      </c>
      <c r="F107" s="93" t="e">
        <f t="shared" si="8"/>
        <v>#DIV/0!</v>
      </c>
    </row>
    <row r="108" spans="1:6" x14ac:dyDescent="0.2">
      <c r="A108" s="333"/>
      <c r="B108" s="90">
        <v>38453</v>
      </c>
      <c r="C108" s="75">
        <v>15</v>
      </c>
      <c r="D108" s="91">
        <f t="shared" si="9"/>
        <v>0</v>
      </c>
      <c r="E108" s="92">
        <f t="shared" si="7"/>
        <v>0</v>
      </c>
      <c r="F108" s="93" t="e">
        <f t="shared" si="8"/>
        <v>#DIV/0!</v>
      </c>
    </row>
    <row r="109" spans="1:6" x14ac:dyDescent="0.2">
      <c r="A109" s="333"/>
      <c r="B109" s="90">
        <v>38454</v>
      </c>
      <c r="C109" s="75">
        <v>15</v>
      </c>
      <c r="D109" s="91">
        <f t="shared" si="9"/>
        <v>0</v>
      </c>
      <c r="E109" s="92">
        <f t="shared" si="7"/>
        <v>0</v>
      </c>
      <c r="F109" s="93" t="e">
        <f t="shared" si="8"/>
        <v>#DIV/0!</v>
      </c>
    </row>
    <row r="110" spans="1:6" x14ac:dyDescent="0.2">
      <c r="A110" s="333"/>
      <c r="B110" s="90">
        <v>38455</v>
      </c>
      <c r="C110" s="75">
        <v>15</v>
      </c>
      <c r="D110" s="91">
        <f t="shared" si="9"/>
        <v>0</v>
      </c>
      <c r="E110" s="92">
        <f t="shared" si="7"/>
        <v>0</v>
      </c>
      <c r="F110" s="93" t="e">
        <f t="shared" si="8"/>
        <v>#DIV/0!</v>
      </c>
    </row>
    <row r="111" spans="1:6" x14ac:dyDescent="0.2">
      <c r="A111" s="333"/>
      <c r="B111" s="90">
        <v>38456</v>
      </c>
      <c r="C111" s="75">
        <v>15</v>
      </c>
      <c r="D111" s="91">
        <f t="shared" si="9"/>
        <v>0</v>
      </c>
      <c r="E111" s="92">
        <f t="shared" si="7"/>
        <v>0</v>
      </c>
      <c r="F111" s="93" t="e">
        <f t="shared" si="8"/>
        <v>#DIV/0!</v>
      </c>
    </row>
    <row r="112" spans="1:6" x14ac:dyDescent="0.2">
      <c r="A112" s="333"/>
      <c r="B112" s="90">
        <v>38457</v>
      </c>
      <c r="C112" s="75">
        <v>15</v>
      </c>
      <c r="D112" s="91">
        <f t="shared" si="9"/>
        <v>0</v>
      </c>
      <c r="E112" s="92">
        <f t="shared" si="7"/>
        <v>0</v>
      </c>
      <c r="F112" s="93" t="e">
        <f t="shared" si="8"/>
        <v>#DIV/0!</v>
      </c>
    </row>
    <row r="113" spans="1:6" x14ac:dyDescent="0.2">
      <c r="A113" s="333"/>
      <c r="B113" s="90">
        <v>38458</v>
      </c>
      <c r="C113" s="75">
        <v>16</v>
      </c>
      <c r="D113" s="91">
        <f t="shared" si="9"/>
        <v>0</v>
      </c>
      <c r="E113" s="92">
        <f t="shared" si="7"/>
        <v>0</v>
      </c>
      <c r="F113" s="93" t="e">
        <f t="shared" si="8"/>
        <v>#DIV/0!</v>
      </c>
    </row>
    <row r="114" spans="1:6" x14ac:dyDescent="0.2">
      <c r="A114" s="333"/>
      <c r="B114" s="90">
        <v>38459</v>
      </c>
      <c r="C114" s="75">
        <v>16</v>
      </c>
      <c r="D114" s="91">
        <f t="shared" si="9"/>
        <v>0</v>
      </c>
      <c r="E114" s="92">
        <f t="shared" si="7"/>
        <v>0</v>
      </c>
      <c r="F114" s="93" t="e">
        <f t="shared" si="8"/>
        <v>#DIV/0!</v>
      </c>
    </row>
    <row r="115" spans="1:6" x14ac:dyDescent="0.2">
      <c r="A115" s="333"/>
      <c r="B115" s="90">
        <v>38460</v>
      </c>
      <c r="C115" s="75">
        <v>16</v>
      </c>
      <c r="D115" s="91">
        <f t="shared" si="9"/>
        <v>0</v>
      </c>
      <c r="E115" s="92">
        <f t="shared" si="7"/>
        <v>0</v>
      </c>
      <c r="F115" s="93" t="e">
        <f t="shared" si="8"/>
        <v>#DIV/0!</v>
      </c>
    </row>
    <row r="116" spans="1:6" x14ac:dyDescent="0.2">
      <c r="A116" s="333"/>
      <c r="B116" s="90">
        <v>38461</v>
      </c>
      <c r="C116" s="75">
        <v>16</v>
      </c>
      <c r="D116" s="91">
        <f t="shared" si="9"/>
        <v>0</v>
      </c>
      <c r="E116" s="92">
        <f t="shared" si="7"/>
        <v>0</v>
      </c>
      <c r="F116" s="93" t="e">
        <f t="shared" si="8"/>
        <v>#DIV/0!</v>
      </c>
    </row>
    <row r="117" spans="1:6" x14ac:dyDescent="0.2">
      <c r="A117" s="333"/>
      <c r="B117" s="90">
        <v>38462</v>
      </c>
      <c r="C117" s="75">
        <v>16</v>
      </c>
      <c r="D117" s="91">
        <f t="shared" si="9"/>
        <v>0</v>
      </c>
      <c r="E117" s="92">
        <f t="shared" si="7"/>
        <v>0</v>
      </c>
      <c r="F117" s="93" t="e">
        <f t="shared" si="8"/>
        <v>#DIV/0!</v>
      </c>
    </row>
    <row r="118" spans="1:6" x14ac:dyDescent="0.2">
      <c r="A118" s="333"/>
      <c r="B118" s="90">
        <v>38463</v>
      </c>
      <c r="C118" s="75">
        <v>16</v>
      </c>
      <c r="D118" s="91">
        <f t="shared" si="9"/>
        <v>0</v>
      </c>
      <c r="E118" s="92">
        <f t="shared" si="7"/>
        <v>0</v>
      </c>
      <c r="F118" s="93" t="e">
        <f t="shared" si="8"/>
        <v>#DIV/0!</v>
      </c>
    </row>
    <row r="119" spans="1:6" x14ac:dyDescent="0.2">
      <c r="A119" s="333"/>
      <c r="B119" s="90">
        <v>38464</v>
      </c>
      <c r="C119" s="75">
        <v>16</v>
      </c>
      <c r="D119" s="91">
        <f t="shared" si="9"/>
        <v>0</v>
      </c>
      <c r="E119" s="92">
        <f t="shared" si="7"/>
        <v>0</v>
      </c>
      <c r="F119" s="93" t="e">
        <f t="shared" si="8"/>
        <v>#DIV/0!</v>
      </c>
    </row>
    <row r="120" spans="1:6" x14ac:dyDescent="0.2">
      <c r="A120" s="333"/>
      <c r="B120" s="90">
        <v>38465</v>
      </c>
      <c r="C120" s="75">
        <v>17</v>
      </c>
      <c r="D120" s="91">
        <f t="shared" si="9"/>
        <v>0</v>
      </c>
      <c r="E120" s="92">
        <f t="shared" si="7"/>
        <v>0</v>
      </c>
      <c r="F120" s="93" t="e">
        <f t="shared" si="8"/>
        <v>#DIV/0!</v>
      </c>
    </row>
    <row r="121" spans="1:6" x14ac:dyDescent="0.2">
      <c r="A121" s="333"/>
      <c r="B121" s="90">
        <v>38466</v>
      </c>
      <c r="C121" s="75">
        <v>17</v>
      </c>
      <c r="D121" s="91">
        <f t="shared" si="9"/>
        <v>0</v>
      </c>
      <c r="E121" s="92">
        <f t="shared" si="7"/>
        <v>0</v>
      </c>
      <c r="F121" s="93" t="e">
        <f t="shared" si="8"/>
        <v>#DIV/0!</v>
      </c>
    </row>
    <row r="122" spans="1:6" x14ac:dyDescent="0.2">
      <c r="A122" s="333"/>
      <c r="B122" s="90">
        <v>38467</v>
      </c>
      <c r="C122" s="75">
        <v>17</v>
      </c>
      <c r="D122" s="91">
        <f t="shared" si="9"/>
        <v>0</v>
      </c>
      <c r="E122" s="92">
        <f t="shared" si="7"/>
        <v>0</v>
      </c>
      <c r="F122" s="93" t="e">
        <f t="shared" si="8"/>
        <v>#DIV/0!</v>
      </c>
    </row>
    <row r="123" spans="1:6" x14ac:dyDescent="0.2">
      <c r="A123" s="333"/>
      <c r="B123" s="90">
        <v>38468</v>
      </c>
      <c r="C123" s="75">
        <v>17</v>
      </c>
      <c r="D123" s="91">
        <f t="shared" si="9"/>
        <v>0</v>
      </c>
      <c r="E123" s="92">
        <f t="shared" si="7"/>
        <v>0</v>
      </c>
      <c r="F123" s="93" t="e">
        <f t="shared" si="8"/>
        <v>#DIV/0!</v>
      </c>
    </row>
    <row r="124" spans="1:6" x14ac:dyDescent="0.2">
      <c r="A124" s="333"/>
      <c r="B124" s="90">
        <v>38469</v>
      </c>
      <c r="C124" s="75">
        <v>17</v>
      </c>
      <c r="D124" s="91">
        <f t="shared" si="9"/>
        <v>0</v>
      </c>
      <c r="E124" s="92">
        <f t="shared" si="7"/>
        <v>0</v>
      </c>
      <c r="F124" s="93" t="e">
        <f t="shared" si="8"/>
        <v>#DIV/0!</v>
      </c>
    </row>
    <row r="125" spans="1:6" x14ac:dyDescent="0.2">
      <c r="A125" s="333"/>
      <c r="B125" s="90">
        <v>38470</v>
      </c>
      <c r="C125" s="75">
        <v>17</v>
      </c>
      <c r="D125" s="91">
        <f t="shared" si="9"/>
        <v>0</v>
      </c>
      <c r="E125" s="92">
        <f t="shared" si="7"/>
        <v>0</v>
      </c>
      <c r="F125" s="93" t="e">
        <f t="shared" si="8"/>
        <v>#DIV/0!</v>
      </c>
    </row>
    <row r="126" spans="1:6" x14ac:dyDescent="0.2">
      <c r="A126" s="333"/>
      <c r="B126" s="90">
        <v>38471</v>
      </c>
      <c r="C126" s="75">
        <v>17</v>
      </c>
      <c r="D126" s="91">
        <f t="shared" si="9"/>
        <v>0</v>
      </c>
      <c r="E126" s="92">
        <f t="shared" si="7"/>
        <v>0</v>
      </c>
      <c r="F126" s="93" t="e">
        <f t="shared" si="8"/>
        <v>#DIV/0!</v>
      </c>
    </row>
    <row r="127" spans="1:6" x14ac:dyDescent="0.2">
      <c r="A127" s="333"/>
      <c r="B127" s="90">
        <v>38472</v>
      </c>
      <c r="C127" s="75">
        <v>18</v>
      </c>
      <c r="D127" s="91">
        <f t="shared" si="9"/>
        <v>0</v>
      </c>
      <c r="E127" s="92">
        <f t="shared" si="7"/>
        <v>0</v>
      </c>
      <c r="F127" s="93" t="e">
        <f t="shared" si="8"/>
        <v>#DIV/0!</v>
      </c>
    </row>
    <row r="128" spans="1:6" x14ac:dyDescent="0.2">
      <c r="A128" s="327" t="s">
        <v>86</v>
      </c>
      <c r="B128" s="90">
        <v>38473</v>
      </c>
      <c r="C128" s="75">
        <v>18</v>
      </c>
      <c r="D128" s="91">
        <f t="shared" si="9"/>
        <v>0</v>
      </c>
      <c r="E128" s="92">
        <f t="shared" si="7"/>
        <v>0</v>
      </c>
      <c r="F128" s="93" t="e">
        <f t="shared" si="8"/>
        <v>#DIV/0!</v>
      </c>
    </row>
    <row r="129" spans="1:6" ht="12.75" customHeight="1" x14ac:dyDescent="0.2">
      <c r="A129" s="327"/>
      <c r="B129" s="90">
        <v>38474</v>
      </c>
      <c r="C129" s="75">
        <v>18</v>
      </c>
      <c r="D129" s="91">
        <f t="shared" si="9"/>
        <v>0</v>
      </c>
      <c r="E129" s="92">
        <f t="shared" si="7"/>
        <v>0</v>
      </c>
      <c r="F129" s="93" t="e">
        <f t="shared" si="8"/>
        <v>#DIV/0!</v>
      </c>
    </row>
    <row r="130" spans="1:6" x14ac:dyDescent="0.2">
      <c r="A130" s="327"/>
      <c r="B130" s="90">
        <v>38475</v>
      </c>
      <c r="C130" s="75">
        <v>18</v>
      </c>
      <c r="D130" s="91">
        <f t="shared" si="9"/>
        <v>0</v>
      </c>
      <c r="E130" s="92">
        <f t="shared" si="7"/>
        <v>0</v>
      </c>
      <c r="F130" s="93" t="e">
        <f t="shared" si="8"/>
        <v>#DIV/0!</v>
      </c>
    </row>
    <row r="131" spans="1:6" x14ac:dyDescent="0.2">
      <c r="A131" s="327"/>
      <c r="B131" s="90">
        <v>38476</v>
      </c>
      <c r="C131" s="75">
        <v>18</v>
      </c>
      <c r="D131" s="91">
        <f t="shared" si="9"/>
        <v>0</v>
      </c>
      <c r="E131" s="92">
        <f t="shared" si="7"/>
        <v>0</v>
      </c>
      <c r="F131" s="93" t="e">
        <f t="shared" si="8"/>
        <v>#DIV/0!</v>
      </c>
    </row>
    <row r="132" spans="1:6" x14ac:dyDescent="0.2">
      <c r="A132" s="327"/>
      <c r="B132" s="90">
        <v>38477</v>
      </c>
      <c r="C132" s="75">
        <v>18</v>
      </c>
      <c r="D132" s="91">
        <f t="shared" si="9"/>
        <v>0</v>
      </c>
      <c r="E132" s="92">
        <f t="shared" si="7"/>
        <v>0</v>
      </c>
      <c r="F132" s="93" t="e">
        <f t="shared" si="8"/>
        <v>#DIV/0!</v>
      </c>
    </row>
    <row r="133" spans="1:6" x14ac:dyDescent="0.2">
      <c r="A133" s="327"/>
      <c r="B133" s="90">
        <v>38478</v>
      </c>
      <c r="C133" s="75">
        <v>18</v>
      </c>
      <c r="D133" s="91">
        <f t="shared" si="9"/>
        <v>0</v>
      </c>
      <c r="E133" s="92">
        <f t="shared" si="7"/>
        <v>0</v>
      </c>
      <c r="F133" s="93" t="e">
        <f t="shared" si="8"/>
        <v>#DIV/0!</v>
      </c>
    </row>
    <row r="134" spans="1:6" x14ac:dyDescent="0.2">
      <c r="A134" s="327"/>
      <c r="B134" s="90">
        <v>38479</v>
      </c>
      <c r="C134" s="75">
        <v>19</v>
      </c>
      <c r="D134" s="91">
        <f t="shared" si="9"/>
        <v>0</v>
      </c>
      <c r="E134" s="92">
        <f t="shared" si="7"/>
        <v>0</v>
      </c>
      <c r="F134" s="93" t="e">
        <f t="shared" si="8"/>
        <v>#DIV/0!</v>
      </c>
    </row>
    <row r="135" spans="1:6" x14ac:dyDescent="0.2">
      <c r="A135" s="327"/>
      <c r="B135" s="90">
        <v>38480</v>
      </c>
      <c r="C135" s="75">
        <v>19</v>
      </c>
      <c r="D135" s="91">
        <f t="shared" si="9"/>
        <v>0</v>
      </c>
      <c r="E135" s="92">
        <f t="shared" si="7"/>
        <v>0</v>
      </c>
      <c r="F135" s="93" t="e">
        <f t="shared" si="8"/>
        <v>#DIV/0!</v>
      </c>
    </row>
    <row r="136" spans="1:6" x14ac:dyDescent="0.2">
      <c r="A136" s="327"/>
      <c r="B136" s="90">
        <v>38481</v>
      </c>
      <c r="C136" s="75">
        <v>19</v>
      </c>
      <c r="D136" s="91">
        <f t="shared" si="9"/>
        <v>0</v>
      </c>
      <c r="E136" s="92">
        <f t="shared" si="7"/>
        <v>0</v>
      </c>
      <c r="F136" s="93" t="e">
        <f t="shared" si="8"/>
        <v>#DIV/0!</v>
      </c>
    </row>
    <row r="137" spans="1:6" x14ac:dyDescent="0.2">
      <c r="A137" s="327"/>
      <c r="B137" s="90">
        <v>38482</v>
      </c>
      <c r="C137" s="75">
        <v>19</v>
      </c>
      <c r="D137" s="91">
        <f t="shared" si="9"/>
        <v>0</v>
      </c>
      <c r="E137" s="92">
        <f t="shared" ref="E137:E200" si="10">MAX(D137-F$2,0)</f>
        <v>0</v>
      </c>
      <c r="F137" s="93" t="e">
        <f t="shared" ref="F137:F200" si="11">E137/$F$4*1.604</f>
        <v>#DIV/0!</v>
      </c>
    </row>
    <row r="138" spans="1:6" x14ac:dyDescent="0.2">
      <c r="A138" s="327"/>
      <c r="B138" s="90">
        <v>38483</v>
      </c>
      <c r="C138" s="75">
        <v>19</v>
      </c>
      <c r="D138" s="91">
        <f t="shared" si="9"/>
        <v>0</v>
      </c>
      <c r="E138" s="92">
        <f t="shared" si="10"/>
        <v>0</v>
      </c>
      <c r="F138" s="93" t="e">
        <f t="shared" si="11"/>
        <v>#DIV/0!</v>
      </c>
    </row>
    <row r="139" spans="1:6" x14ac:dyDescent="0.2">
      <c r="A139" s="327"/>
      <c r="B139" s="90">
        <v>38484</v>
      </c>
      <c r="C139" s="75">
        <v>19</v>
      </c>
      <c r="D139" s="91">
        <f t="shared" si="9"/>
        <v>0</v>
      </c>
      <c r="E139" s="92">
        <f t="shared" si="10"/>
        <v>0</v>
      </c>
      <c r="F139" s="93" t="e">
        <f t="shared" si="11"/>
        <v>#DIV/0!</v>
      </c>
    </row>
    <row r="140" spans="1:6" x14ac:dyDescent="0.2">
      <c r="A140" s="327"/>
      <c r="B140" s="90">
        <v>38485</v>
      </c>
      <c r="C140" s="75">
        <v>19</v>
      </c>
      <c r="D140" s="91">
        <f t="shared" si="9"/>
        <v>0</v>
      </c>
      <c r="E140" s="92">
        <f t="shared" si="10"/>
        <v>0</v>
      </c>
      <c r="F140" s="93" t="e">
        <f t="shared" si="11"/>
        <v>#DIV/0!</v>
      </c>
    </row>
    <row r="141" spans="1:6" x14ac:dyDescent="0.2">
      <c r="A141" s="327"/>
      <c r="B141" s="90">
        <v>38486</v>
      </c>
      <c r="C141" s="75">
        <v>20</v>
      </c>
      <c r="D141" s="91">
        <f t="shared" si="9"/>
        <v>0</v>
      </c>
      <c r="E141" s="92">
        <f t="shared" si="10"/>
        <v>0</v>
      </c>
      <c r="F141" s="93" t="e">
        <f t="shared" si="11"/>
        <v>#DIV/0!</v>
      </c>
    </row>
    <row r="142" spans="1:6" x14ac:dyDescent="0.2">
      <c r="A142" s="327"/>
      <c r="B142" s="90">
        <v>38487</v>
      </c>
      <c r="C142" s="75">
        <v>20</v>
      </c>
      <c r="D142" s="91">
        <f t="shared" si="9"/>
        <v>0</v>
      </c>
      <c r="E142" s="92">
        <f t="shared" si="10"/>
        <v>0</v>
      </c>
      <c r="F142" s="93" t="e">
        <f t="shared" si="11"/>
        <v>#DIV/0!</v>
      </c>
    </row>
    <row r="143" spans="1:6" x14ac:dyDescent="0.2">
      <c r="A143" s="327"/>
      <c r="B143" s="90">
        <v>38488</v>
      </c>
      <c r="C143" s="75">
        <v>20</v>
      </c>
      <c r="D143" s="91">
        <f t="shared" si="9"/>
        <v>0</v>
      </c>
      <c r="E143" s="92">
        <f t="shared" si="10"/>
        <v>0</v>
      </c>
      <c r="F143" s="93" t="e">
        <f t="shared" si="11"/>
        <v>#DIV/0!</v>
      </c>
    </row>
    <row r="144" spans="1:6" x14ac:dyDescent="0.2">
      <c r="A144" s="327"/>
      <c r="B144" s="90">
        <v>38489</v>
      </c>
      <c r="C144" s="75">
        <v>20</v>
      </c>
      <c r="D144" s="91">
        <f t="shared" si="9"/>
        <v>0</v>
      </c>
      <c r="E144" s="92">
        <f t="shared" si="10"/>
        <v>0</v>
      </c>
      <c r="F144" s="93" t="e">
        <f t="shared" si="11"/>
        <v>#DIV/0!</v>
      </c>
    </row>
    <row r="145" spans="1:6" x14ac:dyDescent="0.2">
      <c r="A145" s="327"/>
      <c r="B145" s="90">
        <v>38490</v>
      </c>
      <c r="C145" s="75">
        <v>20</v>
      </c>
      <c r="D145" s="91">
        <f t="shared" si="9"/>
        <v>0</v>
      </c>
      <c r="E145" s="92">
        <f t="shared" si="10"/>
        <v>0</v>
      </c>
      <c r="F145" s="93" t="e">
        <f t="shared" si="11"/>
        <v>#DIV/0!</v>
      </c>
    </row>
    <row r="146" spans="1:6" x14ac:dyDescent="0.2">
      <c r="A146" s="327"/>
      <c r="B146" s="90">
        <v>38491</v>
      </c>
      <c r="C146" s="75">
        <v>20</v>
      </c>
      <c r="D146" s="91">
        <f t="shared" si="9"/>
        <v>0</v>
      </c>
      <c r="E146" s="92">
        <f t="shared" si="10"/>
        <v>0</v>
      </c>
      <c r="F146" s="93" t="e">
        <f t="shared" si="11"/>
        <v>#DIV/0!</v>
      </c>
    </row>
    <row r="147" spans="1:6" x14ac:dyDescent="0.2">
      <c r="A147" s="327"/>
      <c r="B147" s="90">
        <v>38492</v>
      </c>
      <c r="C147" s="75">
        <v>20</v>
      </c>
      <c r="D147" s="91">
        <f t="shared" si="9"/>
        <v>0</v>
      </c>
      <c r="E147" s="92">
        <f t="shared" si="10"/>
        <v>0</v>
      </c>
      <c r="F147" s="93" t="e">
        <f t="shared" si="11"/>
        <v>#DIV/0!</v>
      </c>
    </row>
    <row r="148" spans="1:6" x14ac:dyDescent="0.2">
      <c r="A148" s="327"/>
      <c r="B148" s="90">
        <v>38493</v>
      </c>
      <c r="C148" s="75">
        <v>21</v>
      </c>
      <c r="D148" s="91">
        <f t="shared" si="9"/>
        <v>0</v>
      </c>
      <c r="E148" s="92">
        <f t="shared" si="10"/>
        <v>0</v>
      </c>
      <c r="F148" s="93" t="e">
        <f t="shared" si="11"/>
        <v>#DIV/0!</v>
      </c>
    </row>
    <row r="149" spans="1:6" x14ac:dyDescent="0.2">
      <c r="A149" s="327"/>
      <c r="B149" s="90">
        <v>38494</v>
      </c>
      <c r="C149" s="75">
        <v>21</v>
      </c>
      <c r="D149" s="91">
        <f t="shared" si="9"/>
        <v>0</v>
      </c>
      <c r="E149" s="92">
        <f t="shared" si="10"/>
        <v>0</v>
      </c>
      <c r="F149" s="93" t="e">
        <f t="shared" si="11"/>
        <v>#DIV/0!</v>
      </c>
    </row>
    <row r="150" spans="1:6" x14ac:dyDescent="0.2">
      <c r="A150" s="327"/>
      <c r="B150" s="90">
        <v>38495</v>
      </c>
      <c r="C150" s="75">
        <v>21</v>
      </c>
      <c r="D150" s="91">
        <f t="shared" si="9"/>
        <v>0</v>
      </c>
      <c r="E150" s="92">
        <f t="shared" si="10"/>
        <v>0</v>
      </c>
      <c r="F150" s="93" t="e">
        <f t="shared" si="11"/>
        <v>#DIV/0!</v>
      </c>
    </row>
    <row r="151" spans="1:6" x14ac:dyDescent="0.2">
      <c r="A151" s="327"/>
      <c r="B151" s="90">
        <v>38496</v>
      </c>
      <c r="C151" s="75">
        <v>21</v>
      </c>
      <c r="D151" s="91">
        <f t="shared" si="9"/>
        <v>0</v>
      </c>
      <c r="E151" s="92">
        <f t="shared" si="10"/>
        <v>0</v>
      </c>
      <c r="F151" s="93" t="e">
        <f t="shared" si="11"/>
        <v>#DIV/0!</v>
      </c>
    </row>
    <row r="152" spans="1:6" x14ac:dyDescent="0.2">
      <c r="A152" s="327"/>
      <c r="B152" s="90">
        <v>38497</v>
      </c>
      <c r="C152" s="75">
        <v>21</v>
      </c>
      <c r="D152" s="91">
        <f t="shared" si="9"/>
        <v>0</v>
      </c>
      <c r="E152" s="92">
        <f t="shared" si="10"/>
        <v>0</v>
      </c>
      <c r="F152" s="93" t="e">
        <f t="shared" si="11"/>
        <v>#DIV/0!</v>
      </c>
    </row>
    <row r="153" spans="1:6" x14ac:dyDescent="0.2">
      <c r="A153" s="327"/>
      <c r="B153" s="90">
        <v>38498</v>
      </c>
      <c r="C153" s="75">
        <v>21</v>
      </c>
      <c r="D153" s="91">
        <f t="shared" si="9"/>
        <v>0</v>
      </c>
      <c r="E153" s="92">
        <f t="shared" si="10"/>
        <v>0</v>
      </c>
      <c r="F153" s="93" t="e">
        <f t="shared" si="11"/>
        <v>#DIV/0!</v>
      </c>
    </row>
    <row r="154" spans="1:6" x14ac:dyDescent="0.2">
      <c r="A154" s="327"/>
      <c r="B154" s="90">
        <v>38499</v>
      </c>
      <c r="C154" s="75">
        <v>21</v>
      </c>
      <c r="D154" s="91">
        <f t="shared" si="9"/>
        <v>0</v>
      </c>
      <c r="E154" s="92">
        <f t="shared" si="10"/>
        <v>0</v>
      </c>
      <c r="F154" s="93" t="e">
        <f t="shared" si="11"/>
        <v>#DIV/0!</v>
      </c>
    </row>
    <row r="155" spans="1:6" x14ac:dyDescent="0.2">
      <c r="A155" s="327"/>
      <c r="B155" s="90">
        <v>38500</v>
      </c>
      <c r="C155" s="75">
        <v>22</v>
      </c>
      <c r="D155" s="91">
        <f t="shared" si="9"/>
        <v>0</v>
      </c>
      <c r="E155" s="92">
        <f t="shared" si="10"/>
        <v>0</v>
      </c>
      <c r="F155" s="93" t="e">
        <f t="shared" si="11"/>
        <v>#DIV/0!</v>
      </c>
    </row>
    <row r="156" spans="1:6" x14ac:dyDescent="0.2">
      <c r="A156" s="327"/>
      <c r="B156" s="90">
        <v>38501</v>
      </c>
      <c r="C156" s="75">
        <v>22</v>
      </c>
      <c r="D156" s="91">
        <f t="shared" si="9"/>
        <v>0</v>
      </c>
      <c r="E156" s="92">
        <f t="shared" si="10"/>
        <v>0</v>
      </c>
      <c r="F156" s="93" t="e">
        <f t="shared" si="11"/>
        <v>#DIV/0!</v>
      </c>
    </row>
    <row r="157" spans="1:6" x14ac:dyDescent="0.2">
      <c r="A157" s="327"/>
      <c r="B157" s="90">
        <v>38502</v>
      </c>
      <c r="C157" s="75">
        <v>22</v>
      </c>
      <c r="D157" s="91">
        <f t="shared" si="9"/>
        <v>0</v>
      </c>
      <c r="E157" s="92">
        <f t="shared" si="10"/>
        <v>0</v>
      </c>
      <c r="F157" s="93" t="e">
        <f t="shared" si="11"/>
        <v>#DIV/0!</v>
      </c>
    </row>
    <row r="158" spans="1:6" x14ac:dyDescent="0.2">
      <c r="A158" s="327"/>
      <c r="B158" s="90">
        <v>38503</v>
      </c>
      <c r="C158" s="75">
        <v>22</v>
      </c>
      <c r="D158" s="91">
        <f t="shared" si="9"/>
        <v>0</v>
      </c>
      <c r="E158" s="92">
        <f t="shared" si="10"/>
        <v>0</v>
      </c>
      <c r="F158" s="93" t="e">
        <f t="shared" si="11"/>
        <v>#DIV/0!</v>
      </c>
    </row>
    <row r="159" spans="1:6" x14ac:dyDescent="0.2">
      <c r="A159" s="334" t="s">
        <v>87</v>
      </c>
      <c r="B159" s="90">
        <v>38504</v>
      </c>
      <c r="C159" s="75">
        <v>22</v>
      </c>
      <c r="D159" s="91">
        <f t="shared" si="9"/>
        <v>0</v>
      </c>
      <c r="E159" s="92">
        <f t="shared" si="10"/>
        <v>0</v>
      </c>
      <c r="F159" s="93" t="e">
        <f t="shared" si="11"/>
        <v>#DIV/0!</v>
      </c>
    </row>
    <row r="160" spans="1:6" ht="12.75" customHeight="1" x14ac:dyDescent="0.2">
      <c r="A160" s="334"/>
      <c r="B160" s="90">
        <v>38505</v>
      </c>
      <c r="C160" s="75">
        <v>22</v>
      </c>
      <c r="D160" s="91">
        <f t="shared" si="9"/>
        <v>0</v>
      </c>
      <c r="E160" s="92">
        <f t="shared" si="10"/>
        <v>0</v>
      </c>
      <c r="F160" s="93" t="e">
        <f t="shared" si="11"/>
        <v>#DIV/0!</v>
      </c>
    </row>
    <row r="161" spans="1:6" x14ac:dyDescent="0.2">
      <c r="A161" s="334"/>
      <c r="B161" s="90">
        <v>38506</v>
      </c>
      <c r="C161" s="75">
        <v>22</v>
      </c>
      <c r="D161" s="91">
        <f t="shared" si="9"/>
        <v>0</v>
      </c>
      <c r="E161" s="92">
        <f t="shared" si="10"/>
        <v>0</v>
      </c>
      <c r="F161" s="93" t="e">
        <f t="shared" si="11"/>
        <v>#DIV/0!</v>
      </c>
    </row>
    <row r="162" spans="1:6" x14ac:dyDescent="0.2">
      <c r="A162" s="334"/>
      <c r="B162" s="90">
        <v>38507</v>
      </c>
      <c r="C162" s="75">
        <v>23</v>
      </c>
      <c r="D162" s="91">
        <f t="shared" si="9"/>
        <v>0</v>
      </c>
      <c r="E162" s="92">
        <f t="shared" si="10"/>
        <v>0</v>
      </c>
      <c r="F162" s="93" t="e">
        <f t="shared" si="11"/>
        <v>#DIV/0!</v>
      </c>
    </row>
    <row r="163" spans="1:6" x14ac:dyDescent="0.2">
      <c r="A163" s="334"/>
      <c r="B163" s="90">
        <v>38508</v>
      </c>
      <c r="C163" s="75">
        <v>23</v>
      </c>
      <c r="D163" s="91">
        <f t="shared" si="9"/>
        <v>0</v>
      </c>
      <c r="E163" s="92">
        <f t="shared" si="10"/>
        <v>0</v>
      </c>
      <c r="F163" s="93" t="e">
        <f t="shared" si="11"/>
        <v>#DIV/0!</v>
      </c>
    </row>
    <row r="164" spans="1:6" x14ac:dyDescent="0.2">
      <c r="A164" s="334"/>
      <c r="B164" s="90">
        <v>38509</v>
      </c>
      <c r="C164" s="75">
        <v>23</v>
      </c>
      <c r="D164" s="91">
        <f t="shared" si="9"/>
        <v>0</v>
      </c>
      <c r="E164" s="92">
        <f t="shared" si="10"/>
        <v>0</v>
      </c>
      <c r="F164" s="93" t="e">
        <f t="shared" si="11"/>
        <v>#DIV/0!</v>
      </c>
    </row>
    <row r="165" spans="1:6" x14ac:dyDescent="0.2">
      <c r="A165" s="334"/>
      <c r="B165" s="90">
        <v>38510</v>
      </c>
      <c r="C165" s="75">
        <v>23</v>
      </c>
      <c r="D165" s="91">
        <f t="shared" si="9"/>
        <v>0</v>
      </c>
      <c r="E165" s="92">
        <f t="shared" si="10"/>
        <v>0</v>
      </c>
      <c r="F165" s="93" t="e">
        <f t="shared" si="11"/>
        <v>#DIV/0!</v>
      </c>
    </row>
    <row r="166" spans="1:6" x14ac:dyDescent="0.2">
      <c r="A166" s="334"/>
      <c r="B166" s="90">
        <v>38511</v>
      </c>
      <c r="C166" s="75">
        <v>23</v>
      </c>
      <c r="D166" s="91">
        <f t="shared" si="9"/>
        <v>0</v>
      </c>
      <c r="E166" s="92">
        <f t="shared" si="10"/>
        <v>0</v>
      </c>
      <c r="F166" s="93" t="e">
        <f t="shared" si="11"/>
        <v>#DIV/0!</v>
      </c>
    </row>
    <row r="167" spans="1:6" x14ac:dyDescent="0.2">
      <c r="A167" s="334"/>
      <c r="B167" s="90">
        <v>38512</v>
      </c>
      <c r="C167" s="75">
        <v>23</v>
      </c>
      <c r="D167" s="91">
        <f t="shared" si="9"/>
        <v>0</v>
      </c>
      <c r="E167" s="92">
        <f t="shared" si="10"/>
        <v>0</v>
      </c>
      <c r="F167" s="93" t="e">
        <f t="shared" si="11"/>
        <v>#DIV/0!</v>
      </c>
    </row>
    <row r="168" spans="1:6" x14ac:dyDescent="0.2">
      <c r="A168" s="334"/>
      <c r="B168" s="90">
        <v>38513</v>
      </c>
      <c r="C168" s="75">
        <v>23</v>
      </c>
      <c r="D168" s="91">
        <f t="shared" ref="D168:D231" si="12">VLOOKUP(B168,H$9:L$42,5)</f>
        <v>0</v>
      </c>
      <c r="E168" s="92">
        <f t="shared" si="10"/>
        <v>0</v>
      </c>
      <c r="F168" s="93" t="e">
        <f t="shared" si="11"/>
        <v>#DIV/0!</v>
      </c>
    </row>
    <row r="169" spans="1:6" x14ac:dyDescent="0.2">
      <c r="A169" s="334"/>
      <c r="B169" s="90">
        <v>38514</v>
      </c>
      <c r="C169" s="75">
        <v>24</v>
      </c>
      <c r="D169" s="91">
        <f t="shared" si="12"/>
        <v>0</v>
      </c>
      <c r="E169" s="92">
        <f t="shared" si="10"/>
        <v>0</v>
      </c>
      <c r="F169" s="93" t="e">
        <f t="shared" si="11"/>
        <v>#DIV/0!</v>
      </c>
    </row>
    <row r="170" spans="1:6" x14ac:dyDescent="0.2">
      <c r="A170" s="334"/>
      <c r="B170" s="90">
        <v>38515</v>
      </c>
      <c r="C170" s="75">
        <v>24</v>
      </c>
      <c r="D170" s="91">
        <f t="shared" si="12"/>
        <v>0</v>
      </c>
      <c r="E170" s="92">
        <f t="shared" si="10"/>
        <v>0</v>
      </c>
      <c r="F170" s="93" t="e">
        <f t="shared" si="11"/>
        <v>#DIV/0!</v>
      </c>
    </row>
    <row r="171" spans="1:6" x14ac:dyDescent="0.2">
      <c r="A171" s="334"/>
      <c r="B171" s="90">
        <v>38516</v>
      </c>
      <c r="C171" s="75">
        <v>24</v>
      </c>
      <c r="D171" s="91">
        <f t="shared" si="12"/>
        <v>0</v>
      </c>
      <c r="E171" s="92">
        <f t="shared" si="10"/>
        <v>0</v>
      </c>
      <c r="F171" s="93" t="e">
        <f t="shared" si="11"/>
        <v>#DIV/0!</v>
      </c>
    </row>
    <row r="172" spans="1:6" x14ac:dyDescent="0.2">
      <c r="A172" s="334"/>
      <c r="B172" s="90">
        <v>38517</v>
      </c>
      <c r="C172" s="75">
        <v>24</v>
      </c>
      <c r="D172" s="91">
        <f t="shared" si="12"/>
        <v>0</v>
      </c>
      <c r="E172" s="92">
        <f t="shared" si="10"/>
        <v>0</v>
      </c>
      <c r="F172" s="93" t="e">
        <f t="shared" si="11"/>
        <v>#DIV/0!</v>
      </c>
    </row>
    <row r="173" spans="1:6" x14ac:dyDescent="0.2">
      <c r="A173" s="334"/>
      <c r="B173" s="90">
        <v>38518</v>
      </c>
      <c r="C173" s="75">
        <v>24</v>
      </c>
      <c r="D173" s="91">
        <f t="shared" si="12"/>
        <v>0</v>
      </c>
      <c r="E173" s="92">
        <f t="shared" si="10"/>
        <v>0</v>
      </c>
      <c r="F173" s="93" t="e">
        <f t="shared" si="11"/>
        <v>#DIV/0!</v>
      </c>
    </row>
    <row r="174" spans="1:6" x14ac:dyDescent="0.2">
      <c r="A174" s="334"/>
      <c r="B174" s="90">
        <v>38519</v>
      </c>
      <c r="C174" s="75">
        <v>24</v>
      </c>
      <c r="D174" s="91">
        <f t="shared" si="12"/>
        <v>0</v>
      </c>
      <c r="E174" s="92">
        <f t="shared" si="10"/>
        <v>0</v>
      </c>
      <c r="F174" s="93" t="e">
        <f t="shared" si="11"/>
        <v>#DIV/0!</v>
      </c>
    </row>
    <row r="175" spans="1:6" x14ac:dyDescent="0.2">
      <c r="A175" s="334"/>
      <c r="B175" s="90">
        <v>38520</v>
      </c>
      <c r="C175" s="75">
        <v>24</v>
      </c>
      <c r="D175" s="91">
        <f t="shared" si="12"/>
        <v>0</v>
      </c>
      <c r="E175" s="92">
        <f t="shared" si="10"/>
        <v>0</v>
      </c>
      <c r="F175" s="93" t="e">
        <f t="shared" si="11"/>
        <v>#DIV/0!</v>
      </c>
    </row>
    <row r="176" spans="1:6" x14ac:dyDescent="0.2">
      <c r="A176" s="334"/>
      <c r="B176" s="90">
        <v>38521</v>
      </c>
      <c r="C176" s="75">
        <v>25</v>
      </c>
      <c r="D176" s="91">
        <f t="shared" si="12"/>
        <v>0</v>
      </c>
      <c r="E176" s="92">
        <f t="shared" si="10"/>
        <v>0</v>
      </c>
      <c r="F176" s="93" t="e">
        <f t="shared" si="11"/>
        <v>#DIV/0!</v>
      </c>
    </row>
    <row r="177" spans="1:6" x14ac:dyDescent="0.2">
      <c r="A177" s="334"/>
      <c r="B177" s="90">
        <v>38522</v>
      </c>
      <c r="C177" s="75">
        <v>25</v>
      </c>
      <c r="D177" s="91">
        <f t="shared" si="12"/>
        <v>0</v>
      </c>
      <c r="E177" s="92">
        <f t="shared" si="10"/>
        <v>0</v>
      </c>
      <c r="F177" s="93" t="e">
        <f t="shared" si="11"/>
        <v>#DIV/0!</v>
      </c>
    </row>
    <row r="178" spans="1:6" x14ac:dyDescent="0.2">
      <c r="A178" s="334"/>
      <c r="B178" s="90">
        <v>38523</v>
      </c>
      <c r="C178" s="75">
        <v>25</v>
      </c>
      <c r="D178" s="91">
        <f t="shared" si="12"/>
        <v>0</v>
      </c>
      <c r="E178" s="92">
        <f t="shared" si="10"/>
        <v>0</v>
      </c>
      <c r="F178" s="93" t="e">
        <f t="shared" si="11"/>
        <v>#DIV/0!</v>
      </c>
    </row>
    <row r="179" spans="1:6" x14ac:dyDescent="0.2">
      <c r="A179" s="334"/>
      <c r="B179" s="90">
        <v>38524</v>
      </c>
      <c r="C179" s="75">
        <v>25</v>
      </c>
      <c r="D179" s="91">
        <f t="shared" si="12"/>
        <v>0</v>
      </c>
      <c r="E179" s="92">
        <f t="shared" si="10"/>
        <v>0</v>
      </c>
      <c r="F179" s="93" t="e">
        <f t="shared" si="11"/>
        <v>#DIV/0!</v>
      </c>
    </row>
    <row r="180" spans="1:6" x14ac:dyDescent="0.2">
      <c r="A180" s="334"/>
      <c r="B180" s="90">
        <v>38525</v>
      </c>
      <c r="C180" s="75">
        <v>25</v>
      </c>
      <c r="D180" s="91">
        <f t="shared" si="12"/>
        <v>0</v>
      </c>
      <c r="E180" s="92">
        <f t="shared" si="10"/>
        <v>0</v>
      </c>
      <c r="F180" s="93" t="e">
        <f t="shared" si="11"/>
        <v>#DIV/0!</v>
      </c>
    </row>
    <row r="181" spans="1:6" x14ac:dyDescent="0.2">
      <c r="A181" s="334"/>
      <c r="B181" s="90">
        <v>38526</v>
      </c>
      <c r="C181" s="75">
        <v>25</v>
      </c>
      <c r="D181" s="91">
        <f t="shared" si="12"/>
        <v>0</v>
      </c>
      <c r="E181" s="92">
        <f t="shared" si="10"/>
        <v>0</v>
      </c>
      <c r="F181" s="93" t="e">
        <f t="shared" si="11"/>
        <v>#DIV/0!</v>
      </c>
    </row>
    <row r="182" spans="1:6" x14ac:dyDescent="0.2">
      <c r="A182" s="334"/>
      <c r="B182" s="90">
        <v>38527</v>
      </c>
      <c r="C182" s="75">
        <v>25</v>
      </c>
      <c r="D182" s="91">
        <f t="shared" si="12"/>
        <v>0</v>
      </c>
      <c r="E182" s="92">
        <f t="shared" si="10"/>
        <v>0</v>
      </c>
      <c r="F182" s="93" t="e">
        <f t="shared" si="11"/>
        <v>#DIV/0!</v>
      </c>
    </row>
    <row r="183" spans="1:6" x14ac:dyDescent="0.2">
      <c r="A183" s="334"/>
      <c r="B183" s="90">
        <v>38528</v>
      </c>
      <c r="C183" s="75">
        <v>26</v>
      </c>
      <c r="D183" s="91">
        <f t="shared" si="12"/>
        <v>0</v>
      </c>
      <c r="E183" s="92">
        <f t="shared" si="10"/>
        <v>0</v>
      </c>
      <c r="F183" s="93" t="e">
        <f t="shared" si="11"/>
        <v>#DIV/0!</v>
      </c>
    </row>
    <row r="184" spans="1:6" x14ac:dyDescent="0.2">
      <c r="A184" s="334"/>
      <c r="B184" s="90">
        <v>38529</v>
      </c>
      <c r="C184" s="75">
        <v>26</v>
      </c>
      <c r="D184" s="91">
        <f t="shared" si="12"/>
        <v>0</v>
      </c>
      <c r="E184" s="92">
        <f t="shared" si="10"/>
        <v>0</v>
      </c>
      <c r="F184" s="93" t="e">
        <f t="shared" si="11"/>
        <v>#DIV/0!</v>
      </c>
    </row>
    <row r="185" spans="1:6" x14ac:dyDescent="0.2">
      <c r="A185" s="334"/>
      <c r="B185" s="90">
        <v>38530</v>
      </c>
      <c r="C185" s="75">
        <v>26</v>
      </c>
      <c r="D185" s="91">
        <f t="shared" si="12"/>
        <v>0</v>
      </c>
      <c r="E185" s="92">
        <f t="shared" si="10"/>
        <v>0</v>
      </c>
      <c r="F185" s="93" t="e">
        <f t="shared" si="11"/>
        <v>#DIV/0!</v>
      </c>
    </row>
    <row r="186" spans="1:6" x14ac:dyDescent="0.2">
      <c r="A186" s="334"/>
      <c r="B186" s="90">
        <v>38531</v>
      </c>
      <c r="C186" s="75">
        <v>26</v>
      </c>
      <c r="D186" s="91">
        <f t="shared" si="12"/>
        <v>0</v>
      </c>
      <c r="E186" s="92">
        <f t="shared" si="10"/>
        <v>0</v>
      </c>
      <c r="F186" s="93" t="e">
        <f t="shared" si="11"/>
        <v>#DIV/0!</v>
      </c>
    </row>
    <row r="187" spans="1:6" x14ac:dyDescent="0.2">
      <c r="A187" s="334"/>
      <c r="B187" s="90">
        <v>38532</v>
      </c>
      <c r="C187" s="75">
        <v>26</v>
      </c>
      <c r="D187" s="91">
        <f t="shared" si="12"/>
        <v>0</v>
      </c>
      <c r="E187" s="92">
        <f t="shared" si="10"/>
        <v>0</v>
      </c>
      <c r="F187" s="93" t="e">
        <f t="shared" si="11"/>
        <v>#DIV/0!</v>
      </c>
    </row>
    <row r="188" spans="1:6" x14ac:dyDescent="0.2">
      <c r="A188" s="334"/>
      <c r="B188" s="90">
        <v>38533</v>
      </c>
      <c r="C188" s="75">
        <v>26</v>
      </c>
      <c r="D188" s="91">
        <f t="shared" si="12"/>
        <v>0</v>
      </c>
      <c r="E188" s="92">
        <f t="shared" si="10"/>
        <v>0</v>
      </c>
      <c r="F188" s="93" t="e">
        <f t="shared" si="11"/>
        <v>#DIV/0!</v>
      </c>
    </row>
    <row r="189" spans="1:6" x14ac:dyDescent="0.2">
      <c r="A189" s="335" t="s">
        <v>88</v>
      </c>
      <c r="B189" s="90">
        <v>38534</v>
      </c>
      <c r="C189" s="75">
        <v>26</v>
      </c>
      <c r="D189" s="91">
        <f t="shared" si="12"/>
        <v>0</v>
      </c>
      <c r="E189" s="92">
        <f t="shared" si="10"/>
        <v>0</v>
      </c>
      <c r="F189" s="93" t="e">
        <f t="shared" si="11"/>
        <v>#DIV/0!</v>
      </c>
    </row>
    <row r="190" spans="1:6" x14ac:dyDescent="0.2">
      <c r="A190" s="328"/>
      <c r="B190" s="90">
        <v>38535</v>
      </c>
      <c r="C190" s="75">
        <v>27</v>
      </c>
      <c r="D190" s="91">
        <f t="shared" si="12"/>
        <v>0</v>
      </c>
      <c r="E190" s="92">
        <f t="shared" si="10"/>
        <v>0</v>
      </c>
      <c r="F190" s="93" t="e">
        <f t="shared" si="11"/>
        <v>#DIV/0!</v>
      </c>
    </row>
    <row r="191" spans="1:6" ht="12.75" customHeight="1" x14ac:dyDescent="0.2">
      <c r="A191" s="328"/>
      <c r="B191" s="90">
        <v>38536</v>
      </c>
      <c r="C191" s="75">
        <v>27</v>
      </c>
      <c r="D191" s="91">
        <f t="shared" si="12"/>
        <v>0</v>
      </c>
      <c r="E191" s="92">
        <f t="shared" si="10"/>
        <v>0</v>
      </c>
      <c r="F191" s="93" t="e">
        <f t="shared" si="11"/>
        <v>#DIV/0!</v>
      </c>
    </row>
    <row r="192" spans="1:6" x14ac:dyDescent="0.2">
      <c r="A192" s="328"/>
      <c r="B192" s="90">
        <v>38537</v>
      </c>
      <c r="C192" s="75">
        <v>27</v>
      </c>
      <c r="D192" s="91">
        <f t="shared" si="12"/>
        <v>0</v>
      </c>
      <c r="E192" s="92">
        <f t="shared" si="10"/>
        <v>0</v>
      </c>
      <c r="F192" s="93" t="e">
        <f t="shared" si="11"/>
        <v>#DIV/0!</v>
      </c>
    </row>
    <row r="193" spans="1:6" x14ac:dyDescent="0.2">
      <c r="A193" s="328"/>
      <c r="B193" s="90">
        <v>38538</v>
      </c>
      <c r="C193" s="75">
        <v>27</v>
      </c>
      <c r="D193" s="91">
        <f t="shared" si="12"/>
        <v>0</v>
      </c>
      <c r="E193" s="92">
        <f t="shared" si="10"/>
        <v>0</v>
      </c>
      <c r="F193" s="93" t="e">
        <f t="shared" si="11"/>
        <v>#DIV/0!</v>
      </c>
    </row>
    <row r="194" spans="1:6" x14ac:dyDescent="0.2">
      <c r="A194" s="328"/>
      <c r="B194" s="90">
        <v>38539</v>
      </c>
      <c r="C194" s="75">
        <v>27</v>
      </c>
      <c r="D194" s="91">
        <f t="shared" si="12"/>
        <v>0</v>
      </c>
      <c r="E194" s="92">
        <f t="shared" si="10"/>
        <v>0</v>
      </c>
      <c r="F194" s="93" t="e">
        <f t="shared" si="11"/>
        <v>#DIV/0!</v>
      </c>
    </row>
    <row r="195" spans="1:6" x14ac:dyDescent="0.2">
      <c r="A195" s="328"/>
      <c r="B195" s="90">
        <v>38540</v>
      </c>
      <c r="C195" s="75">
        <v>27</v>
      </c>
      <c r="D195" s="91">
        <f t="shared" si="12"/>
        <v>0</v>
      </c>
      <c r="E195" s="92">
        <f t="shared" si="10"/>
        <v>0</v>
      </c>
      <c r="F195" s="93" t="e">
        <f t="shared" si="11"/>
        <v>#DIV/0!</v>
      </c>
    </row>
    <row r="196" spans="1:6" x14ac:dyDescent="0.2">
      <c r="A196" s="328"/>
      <c r="B196" s="90">
        <v>38541</v>
      </c>
      <c r="C196" s="75">
        <v>27</v>
      </c>
      <c r="D196" s="91">
        <f t="shared" si="12"/>
        <v>0</v>
      </c>
      <c r="E196" s="92">
        <f t="shared" si="10"/>
        <v>0</v>
      </c>
      <c r="F196" s="93" t="e">
        <f t="shared" si="11"/>
        <v>#DIV/0!</v>
      </c>
    </row>
    <row r="197" spans="1:6" x14ac:dyDescent="0.2">
      <c r="A197" s="328"/>
      <c r="B197" s="90">
        <v>38542</v>
      </c>
      <c r="C197" s="75">
        <v>28</v>
      </c>
      <c r="D197" s="91">
        <f t="shared" si="12"/>
        <v>0</v>
      </c>
      <c r="E197" s="92">
        <f t="shared" si="10"/>
        <v>0</v>
      </c>
      <c r="F197" s="93" t="e">
        <f t="shared" si="11"/>
        <v>#DIV/0!</v>
      </c>
    </row>
    <row r="198" spans="1:6" x14ac:dyDescent="0.2">
      <c r="A198" s="328"/>
      <c r="B198" s="90">
        <v>38543</v>
      </c>
      <c r="C198" s="75">
        <v>28</v>
      </c>
      <c r="D198" s="91">
        <f t="shared" si="12"/>
        <v>0</v>
      </c>
      <c r="E198" s="92">
        <f t="shared" si="10"/>
        <v>0</v>
      </c>
      <c r="F198" s="93" t="e">
        <f t="shared" si="11"/>
        <v>#DIV/0!</v>
      </c>
    </row>
    <row r="199" spans="1:6" x14ac:dyDescent="0.2">
      <c r="A199" s="328"/>
      <c r="B199" s="90">
        <v>38544</v>
      </c>
      <c r="C199" s="75">
        <v>28</v>
      </c>
      <c r="D199" s="91">
        <f t="shared" si="12"/>
        <v>0</v>
      </c>
      <c r="E199" s="92">
        <f t="shared" si="10"/>
        <v>0</v>
      </c>
      <c r="F199" s="93" t="e">
        <f t="shared" si="11"/>
        <v>#DIV/0!</v>
      </c>
    </row>
    <row r="200" spans="1:6" x14ac:dyDescent="0.2">
      <c r="A200" s="328"/>
      <c r="B200" s="90">
        <v>38545</v>
      </c>
      <c r="C200" s="75">
        <v>28</v>
      </c>
      <c r="D200" s="91">
        <f t="shared" si="12"/>
        <v>0</v>
      </c>
      <c r="E200" s="92">
        <f t="shared" si="10"/>
        <v>0</v>
      </c>
      <c r="F200" s="93" t="e">
        <f t="shared" si="11"/>
        <v>#DIV/0!</v>
      </c>
    </row>
    <row r="201" spans="1:6" x14ac:dyDescent="0.2">
      <c r="A201" s="328"/>
      <c r="B201" s="90">
        <v>38546</v>
      </c>
      <c r="C201" s="75">
        <v>28</v>
      </c>
      <c r="D201" s="91">
        <f t="shared" si="12"/>
        <v>0</v>
      </c>
      <c r="E201" s="92">
        <f t="shared" ref="E201:E264" si="13">MAX(D201-F$2,0)</f>
        <v>0</v>
      </c>
      <c r="F201" s="93" t="e">
        <f t="shared" ref="F201:F264" si="14">E201/$F$4*1.604</f>
        <v>#DIV/0!</v>
      </c>
    </row>
    <row r="202" spans="1:6" x14ac:dyDescent="0.2">
      <c r="A202" s="328"/>
      <c r="B202" s="90">
        <v>38547</v>
      </c>
      <c r="C202" s="75">
        <v>28</v>
      </c>
      <c r="D202" s="91">
        <f t="shared" si="12"/>
        <v>0</v>
      </c>
      <c r="E202" s="92">
        <f t="shared" si="13"/>
        <v>0</v>
      </c>
      <c r="F202" s="93" t="e">
        <f t="shared" si="14"/>
        <v>#DIV/0!</v>
      </c>
    </row>
    <row r="203" spans="1:6" x14ac:dyDescent="0.2">
      <c r="A203" s="328"/>
      <c r="B203" s="90">
        <v>38548</v>
      </c>
      <c r="C203" s="75">
        <v>28</v>
      </c>
      <c r="D203" s="91">
        <f t="shared" si="12"/>
        <v>0</v>
      </c>
      <c r="E203" s="92">
        <f t="shared" si="13"/>
        <v>0</v>
      </c>
      <c r="F203" s="93" t="e">
        <f t="shared" si="14"/>
        <v>#DIV/0!</v>
      </c>
    </row>
    <row r="204" spans="1:6" x14ac:dyDescent="0.2">
      <c r="A204" s="328"/>
      <c r="B204" s="90">
        <v>38549</v>
      </c>
      <c r="C204" s="75">
        <v>29</v>
      </c>
      <c r="D204" s="91">
        <f t="shared" si="12"/>
        <v>0</v>
      </c>
      <c r="E204" s="92">
        <f t="shared" si="13"/>
        <v>0</v>
      </c>
      <c r="F204" s="93" t="e">
        <f t="shared" si="14"/>
        <v>#DIV/0!</v>
      </c>
    </row>
    <row r="205" spans="1:6" x14ac:dyDescent="0.2">
      <c r="A205" s="328"/>
      <c r="B205" s="90">
        <v>38550</v>
      </c>
      <c r="C205" s="75">
        <v>29</v>
      </c>
      <c r="D205" s="91">
        <f t="shared" si="12"/>
        <v>0</v>
      </c>
      <c r="E205" s="92">
        <f t="shared" si="13"/>
        <v>0</v>
      </c>
      <c r="F205" s="93" t="e">
        <f t="shared" si="14"/>
        <v>#DIV/0!</v>
      </c>
    </row>
    <row r="206" spans="1:6" x14ac:dyDescent="0.2">
      <c r="A206" s="328"/>
      <c r="B206" s="90">
        <v>38551</v>
      </c>
      <c r="C206" s="75">
        <v>29</v>
      </c>
      <c r="D206" s="91">
        <f t="shared" si="12"/>
        <v>0</v>
      </c>
      <c r="E206" s="92">
        <f t="shared" si="13"/>
        <v>0</v>
      </c>
      <c r="F206" s="93" t="e">
        <f t="shared" si="14"/>
        <v>#DIV/0!</v>
      </c>
    </row>
    <row r="207" spans="1:6" x14ac:dyDescent="0.2">
      <c r="A207" s="328"/>
      <c r="B207" s="90">
        <v>38552</v>
      </c>
      <c r="C207" s="75">
        <v>29</v>
      </c>
      <c r="D207" s="91">
        <f t="shared" si="12"/>
        <v>0</v>
      </c>
      <c r="E207" s="92">
        <f t="shared" si="13"/>
        <v>0</v>
      </c>
      <c r="F207" s="93" t="e">
        <f t="shared" si="14"/>
        <v>#DIV/0!</v>
      </c>
    </row>
    <row r="208" spans="1:6" x14ac:dyDescent="0.2">
      <c r="A208" s="328"/>
      <c r="B208" s="90">
        <v>38553</v>
      </c>
      <c r="C208" s="75">
        <v>29</v>
      </c>
      <c r="D208" s="91">
        <f t="shared" si="12"/>
        <v>0</v>
      </c>
      <c r="E208" s="92">
        <f t="shared" si="13"/>
        <v>0</v>
      </c>
      <c r="F208" s="93" t="e">
        <f t="shared" si="14"/>
        <v>#DIV/0!</v>
      </c>
    </row>
    <row r="209" spans="1:6" x14ac:dyDescent="0.2">
      <c r="A209" s="328"/>
      <c r="B209" s="90">
        <v>38554</v>
      </c>
      <c r="C209" s="75">
        <v>29</v>
      </c>
      <c r="D209" s="91">
        <f t="shared" si="12"/>
        <v>0</v>
      </c>
      <c r="E209" s="92">
        <f t="shared" si="13"/>
        <v>0</v>
      </c>
      <c r="F209" s="93" t="e">
        <f t="shared" si="14"/>
        <v>#DIV/0!</v>
      </c>
    </row>
    <row r="210" spans="1:6" x14ac:dyDescent="0.2">
      <c r="A210" s="328"/>
      <c r="B210" s="90">
        <v>38555</v>
      </c>
      <c r="C210" s="75">
        <v>29</v>
      </c>
      <c r="D210" s="91">
        <f t="shared" si="12"/>
        <v>0</v>
      </c>
      <c r="E210" s="92">
        <f t="shared" si="13"/>
        <v>0</v>
      </c>
      <c r="F210" s="93" t="e">
        <f t="shared" si="14"/>
        <v>#DIV/0!</v>
      </c>
    </row>
    <row r="211" spans="1:6" x14ac:dyDescent="0.2">
      <c r="A211" s="328"/>
      <c r="B211" s="90">
        <v>38556</v>
      </c>
      <c r="C211" s="75">
        <v>30</v>
      </c>
      <c r="D211" s="91">
        <f t="shared" si="12"/>
        <v>0</v>
      </c>
      <c r="E211" s="92">
        <f t="shared" si="13"/>
        <v>0</v>
      </c>
      <c r="F211" s="93" t="e">
        <f t="shared" si="14"/>
        <v>#DIV/0!</v>
      </c>
    </row>
    <row r="212" spans="1:6" x14ac:dyDescent="0.2">
      <c r="A212" s="328"/>
      <c r="B212" s="90">
        <v>38557</v>
      </c>
      <c r="C212" s="75">
        <v>30</v>
      </c>
      <c r="D212" s="91">
        <f t="shared" si="12"/>
        <v>0</v>
      </c>
      <c r="E212" s="92">
        <f t="shared" si="13"/>
        <v>0</v>
      </c>
      <c r="F212" s="93" t="e">
        <f t="shared" si="14"/>
        <v>#DIV/0!</v>
      </c>
    </row>
    <row r="213" spans="1:6" x14ac:dyDescent="0.2">
      <c r="A213" s="328"/>
      <c r="B213" s="90">
        <v>38558</v>
      </c>
      <c r="C213" s="75">
        <v>30</v>
      </c>
      <c r="D213" s="91">
        <f t="shared" si="12"/>
        <v>0</v>
      </c>
      <c r="E213" s="92">
        <f t="shared" si="13"/>
        <v>0</v>
      </c>
      <c r="F213" s="93" t="e">
        <f t="shared" si="14"/>
        <v>#DIV/0!</v>
      </c>
    </row>
    <row r="214" spans="1:6" x14ac:dyDescent="0.2">
      <c r="A214" s="328"/>
      <c r="B214" s="90">
        <v>38559</v>
      </c>
      <c r="C214" s="75">
        <v>30</v>
      </c>
      <c r="D214" s="91">
        <f t="shared" si="12"/>
        <v>0</v>
      </c>
      <c r="E214" s="92">
        <f t="shared" si="13"/>
        <v>0</v>
      </c>
      <c r="F214" s="93" t="e">
        <f t="shared" si="14"/>
        <v>#DIV/0!</v>
      </c>
    </row>
    <row r="215" spans="1:6" x14ac:dyDescent="0.2">
      <c r="A215" s="328"/>
      <c r="B215" s="90">
        <v>38560</v>
      </c>
      <c r="C215" s="75">
        <v>30</v>
      </c>
      <c r="D215" s="91">
        <f t="shared" si="12"/>
        <v>0</v>
      </c>
      <c r="E215" s="92">
        <f t="shared" si="13"/>
        <v>0</v>
      </c>
      <c r="F215" s="93" t="e">
        <f t="shared" si="14"/>
        <v>#DIV/0!</v>
      </c>
    </row>
    <row r="216" spans="1:6" x14ac:dyDescent="0.2">
      <c r="A216" s="328"/>
      <c r="B216" s="90">
        <v>38561</v>
      </c>
      <c r="C216" s="75">
        <v>30</v>
      </c>
      <c r="D216" s="91">
        <f t="shared" si="12"/>
        <v>0</v>
      </c>
      <c r="E216" s="92">
        <f t="shared" si="13"/>
        <v>0</v>
      </c>
      <c r="F216" s="93" t="e">
        <f t="shared" si="14"/>
        <v>#DIV/0!</v>
      </c>
    </row>
    <row r="217" spans="1:6" x14ac:dyDescent="0.2">
      <c r="A217" s="328"/>
      <c r="B217" s="90">
        <v>38562</v>
      </c>
      <c r="C217" s="75">
        <v>30</v>
      </c>
      <c r="D217" s="91">
        <f t="shared" si="12"/>
        <v>0</v>
      </c>
      <c r="E217" s="92">
        <f t="shared" si="13"/>
        <v>0</v>
      </c>
      <c r="F217" s="93" t="e">
        <f t="shared" si="14"/>
        <v>#DIV/0!</v>
      </c>
    </row>
    <row r="218" spans="1:6" x14ac:dyDescent="0.2">
      <c r="A218" s="328"/>
      <c r="B218" s="90">
        <v>38563</v>
      </c>
      <c r="C218" s="75">
        <v>31</v>
      </c>
      <c r="D218" s="91">
        <f t="shared" si="12"/>
        <v>0</v>
      </c>
      <c r="E218" s="92">
        <f t="shared" si="13"/>
        <v>0</v>
      </c>
      <c r="F218" s="93" t="e">
        <f t="shared" si="14"/>
        <v>#DIV/0!</v>
      </c>
    </row>
    <row r="219" spans="1:6" x14ac:dyDescent="0.2">
      <c r="A219" s="328"/>
      <c r="B219" s="90">
        <v>38564</v>
      </c>
      <c r="C219" s="75">
        <v>31</v>
      </c>
      <c r="D219" s="91">
        <f t="shared" si="12"/>
        <v>0</v>
      </c>
      <c r="E219" s="92">
        <f t="shared" si="13"/>
        <v>0</v>
      </c>
      <c r="F219" s="93" t="e">
        <f t="shared" si="14"/>
        <v>#DIV/0!</v>
      </c>
    </row>
    <row r="220" spans="1:6" x14ac:dyDescent="0.2">
      <c r="A220" s="336" t="s">
        <v>89</v>
      </c>
      <c r="B220" s="90">
        <v>38565</v>
      </c>
      <c r="C220" s="75">
        <v>31</v>
      </c>
      <c r="D220" s="91">
        <f t="shared" si="12"/>
        <v>0</v>
      </c>
      <c r="E220" s="92">
        <f t="shared" si="13"/>
        <v>0</v>
      </c>
      <c r="F220" s="93" t="e">
        <f t="shared" si="14"/>
        <v>#DIV/0!</v>
      </c>
    </row>
    <row r="221" spans="1:6" x14ac:dyDescent="0.2">
      <c r="A221" s="328"/>
      <c r="B221" s="90">
        <v>38566</v>
      </c>
      <c r="C221" s="75">
        <v>31</v>
      </c>
      <c r="D221" s="91">
        <f t="shared" si="12"/>
        <v>0</v>
      </c>
      <c r="E221" s="92">
        <f t="shared" si="13"/>
        <v>0</v>
      </c>
      <c r="F221" s="93" t="e">
        <f t="shared" si="14"/>
        <v>#DIV/0!</v>
      </c>
    </row>
    <row r="222" spans="1:6" ht="12.75" customHeight="1" x14ac:dyDescent="0.2">
      <c r="A222" s="328"/>
      <c r="B222" s="90">
        <v>38567</v>
      </c>
      <c r="C222" s="75">
        <v>31</v>
      </c>
      <c r="D222" s="91">
        <f t="shared" si="12"/>
        <v>0</v>
      </c>
      <c r="E222" s="92">
        <f t="shared" si="13"/>
        <v>0</v>
      </c>
      <c r="F222" s="93" t="e">
        <f t="shared" si="14"/>
        <v>#DIV/0!</v>
      </c>
    </row>
    <row r="223" spans="1:6" x14ac:dyDescent="0.2">
      <c r="A223" s="328"/>
      <c r="B223" s="90">
        <v>38568</v>
      </c>
      <c r="C223" s="75">
        <v>31</v>
      </c>
      <c r="D223" s="91">
        <f t="shared" si="12"/>
        <v>0</v>
      </c>
      <c r="E223" s="92">
        <f t="shared" si="13"/>
        <v>0</v>
      </c>
      <c r="F223" s="93" t="e">
        <f t="shared" si="14"/>
        <v>#DIV/0!</v>
      </c>
    </row>
    <row r="224" spans="1:6" x14ac:dyDescent="0.2">
      <c r="A224" s="328"/>
      <c r="B224" s="90">
        <v>38569</v>
      </c>
      <c r="C224" s="75">
        <v>31</v>
      </c>
      <c r="D224" s="91">
        <f t="shared" si="12"/>
        <v>0</v>
      </c>
      <c r="E224" s="92">
        <f t="shared" si="13"/>
        <v>0</v>
      </c>
      <c r="F224" s="93" t="e">
        <f t="shared" si="14"/>
        <v>#DIV/0!</v>
      </c>
    </row>
    <row r="225" spans="1:6" x14ac:dyDescent="0.2">
      <c r="A225" s="328"/>
      <c r="B225" s="90">
        <v>38570</v>
      </c>
      <c r="C225" s="75">
        <v>32</v>
      </c>
      <c r="D225" s="91">
        <f t="shared" si="12"/>
        <v>0</v>
      </c>
      <c r="E225" s="92">
        <f t="shared" si="13"/>
        <v>0</v>
      </c>
      <c r="F225" s="93" t="e">
        <f t="shared" si="14"/>
        <v>#DIV/0!</v>
      </c>
    </row>
    <row r="226" spans="1:6" x14ac:dyDescent="0.2">
      <c r="A226" s="328"/>
      <c r="B226" s="90">
        <v>38571</v>
      </c>
      <c r="C226" s="75">
        <v>32</v>
      </c>
      <c r="D226" s="91">
        <f t="shared" si="12"/>
        <v>0</v>
      </c>
      <c r="E226" s="92">
        <f t="shared" si="13"/>
        <v>0</v>
      </c>
      <c r="F226" s="93" t="e">
        <f t="shared" si="14"/>
        <v>#DIV/0!</v>
      </c>
    </row>
    <row r="227" spans="1:6" x14ac:dyDescent="0.2">
      <c r="A227" s="328"/>
      <c r="B227" s="90">
        <v>38572</v>
      </c>
      <c r="C227" s="75">
        <v>32</v>
      </c>
      <c r="D227" s="91">
        <f t="shared" si="12"/>
        <v>0</v>
      </c>
      <c r="E227" s="92">
        <f t="shared" si="13"/>
        <v>0</v>
      </c>
      <c r="F227" s="93" t="e">
        <f t="shared" si="14"/>
        <v>#DIV/0!</v>
      </c>
    </row>
    <row r="228" spans="1:6" x14ac:dyDescent="0.2">
      <c r="A228" s="328"/>
      <c r="B228" s="90">
        <v>38573</v>
      </c>
      <c r="C228" s="75">
        <v>32</v>
      </c>
      <c r="D228" s="91">
        <f t="shared" si="12"/>
        <v>0</v>
      </c>
      <c r="E228" s="92">
        <f t="shared" si="13"/>
        <v>0</v>
      </c>
      <c r="F228" s="93" t="e">
        <f t="shared" si="14"/>
        <v>#DIV/0!</v>
      </c>
    </row>
    <row r="229" spans="1:6" x14ac:dyDescent="0.2">
      <c r="A229" s="328"/>
      <c r="B229" s="90">
        <v>38574</v>
      </c>
      <c r="C229" s="75">
        <v>32</v>
      </c>
      <c r="D229" s="91">
        <f t="shared" si="12"/>
        <v>0</v>
      </c>
      <c r="E229" s="92">
        <f t="shared" si="13"/>
        <v>0</v>
      </c>
      <c r="F229" s="93" t="e">
        <f t="shared" si="14"/>
        <v>#DIV/0!</v>
      </c>
    </row>
    <row r="230" spans="1:6" x14ac:dyDescent="0.2">
      <c r="A230" s="328"/>
      <c r="B230" s="90">
        <v>38575</v>
      </c>
      <c r="C230" s="75">
        <v>32</v>
      </c>
      <c r="D230" s="91">
        <f t="shared" si="12"/>
        <v>0</v>
      </c>
      <c r="E230" s="92">
        <f t="shared" si="13"/>
        <v>0</v>
      </c>
      <c r="F230" s="93" t="e">
        <f t="shared" si="14"/>
        <v>#DIV/0!</v>
      </c>
    </row>
    <row r="231" spans="1:6" x14ac:dyDescent="0.2">
      <c r="A231" s="328"/>
      <c r="B231" s="90">
        <v>38576</v>
      </c>
      <c r="C231" s="75">
        <v>32</v>
      </c>
      <c r="D231" s="91">
        <f t="shared" si="12"/>
        <v>0</v>
      </c>
      <c r="E231" s="92">
        <f t="shared" si="13"/>
        <v>0</v>
      </c>
      <c r="F231" s="93" t="e">
        <f t="shared" si="14"/>
        <v>#DIV/0!</v>
      </c>
    </row>
    <row r="232" spans="1:6" x14ac:dyDescent="0.2">
      <c r="A232" s="328"/>
      <c r="B232" s="90">
        <v>38577</v>
      </c>
      <c r="C232" s="75">
        <v>33</v>
      </c>
      <c r="D232" s="91">
        <f t="shared" ref="D232:D295" si="15">VLOOKUP(B232,H$9:L$42,5)</f>
        <v>0</v>
      </c>
      <c r="E232" s="92">
        <f t="shared" si="13"/>
        <v>0</v>
      </c>
      <c r="F232" s="93" t="e">
        <f t="shared" si="14"/>
        <v>#DIV/0!</v>
      </c>
    </row>
    <row r="233" spans="1:6" x14ac:dyDescent="0.2">
      <c r="A233" s="328"/>
      <c r="B233" s="90">
        <v>38578</v>
      </c>
      <c r="C233" s="75">
        <v>33</v>
      </c>
      <c r="D233" s="91">
        <f t="shared" si="15"/>
        <v>0</v>
      </c>
      <c r="E233" s="92">
        <f t="shared" si="13"/>
        <v>0</v>
      </c>
      <c r="F233" s="93" t="e">
        <f t="shared" si="14"/>
        <v>#DIV/0!</v>
      </c>
    </row>
    <row r="234" spans="1:6" x14ac:dyDescent="0.2">
      <c r="A234" s="328"/>
      <c r="B234" s="90">
        <v>38579</v>
      </c>
      <c r="C234" s="75">
        <v>33</v>
      </c>
      <c r="D234" s="91">
        <f t="shared" si="15"/>
        <v>0</v>
      </c>
      <c r="E234" s="92">
        <f t="shared" si="13"/>
        <v>0</v>
      </c>
      <c r="F234" s="93" t="e">
        <f t="shared" si="14"/>
        <v>#DIV/0!</v>
      </c>
    </row>
    <row r="235" spans="1:6" x14ac:dyDescent="0.2">
      <c r="A235" s="328"/>
      <c r="B235" s="90">
        <v>38580</v>
      </c>
      <c r="C235" s="75">
        <v>33</v>
      </c>
      <c r="D235" s="91">
        <f t="shared" si="15"/>
        <v>0</v>
      </c>
      <c r="E235" s="92">
        <f t="shared" si="13"/>
        <v>0</v>
      </c>
      <c r="F235" s="93" t="e">
        <f t="shared" si="14"/>
        <v>#DIV/0!</v>
      </c>
    </row>
    <row r="236" spans="1:6" x14ac:dyDescent="0.2">
      <c r="A236" s="328"/>
      <c r="B236" s="90">
        <v>38581</v>
      </c>
      <c r="C236" s="75">
        <v>33</v>
      </c>
      <c r="D236" s="91">
        <f t="shared" si="15"/>
        <v>0</v>
      </c>
      <c r="E236" s="92">
        <f t="shared" si="13"/>
        <v>0</v>
      </c>
      <c r="F236" s="93" t="e">
        <f t="shared" si="14"/>
        <v>#DIV/0!</v>
      </c>
    </row>
    <row r="237" spans="1:6" x14ac:dyDescent="0.2">
      <c r="A237" s="328"/>
      <c r="B237" s="90">
        <v>38582</v>
      </c>
      <c r="C237" s="75">
        <v>33</v>
      </c>
      <c r="D237" s="91">
        <f t="shared" si="15"/>
        <v>0</v>
      </c>
      <c r="E237" s="92">
        <f t="shared" si="13"/>
        <v>0</v>
      </c>
      <c r="F237" s="93" t="e">
        <f t="shared" si="14"/>
        <v>#DIV/0!</v>
      </c>
    </row>
    <row r="238" spans="1:6" x14ac:dyDescent="0.2">
      <c r="A238" s="328"/>
      <c r="B238" s="90">
        <v>38583</v>
      </c>
      <c r="C238" s="75">
        <v>33</v>
      </c>
      <c r="D238" s="91">
        <f t="shared" si="15"/>
        <v>0</v>
      </c>
      <c r="E238" s="92">
        <f t="shared" si="13"/>
        <v>0</v>
      </c>
      <c r="F238" s="93" t="e">
        <f t="shared" si="14"/>
        <v>#DIV/0!</v>
      </c>
    </row>
    <row r="239" spans="1:6" x14ac:dyDescent="0.2">
      <c r="A239" s="328"/>
      <c r="B239" s="90">
        <v>38584</v>
      </c>
      <c r="C239" s="75">
        <v>34</v>
      </c>
      <c r="D239" s="91">
        <f t="shared" si="15"/>
        <v>0</v>
      </c>
      <c r="E239" s="92">
        <f t="shared" si="13"/>
        <v>0</v>
      </c>
      <c r="F239" s="93" t="e">
        <f t="shared" si="14"/>
        <v>#DIV/0!</v>
      </c>
    </row>
    <row r="240" spans="1:6" x14ac:dyDescent="0.2">
      <c r="A240" s="328"/>
      <c r="B240" s="90">
        <v>38585</v>
      </c>
      <c r="C240" s="75">
        <v>34</v>
      </c>
      <c r="D240" s="91">
        <f t="shared" si="15"/>
        <v>0</v>
      </c>
      <c r="E240" s="92">
        <f t="shared" si="13"/>
        <v>0</v>
      </c>
      <c r="F240" s="93" t="e">
        <f t="shared" si="14"/>
        <v>#DIV/0!</v>
      </c>
    </row>
    <row r="241" spans="1:6" x14ac:dyDescent="0.2">
      <c r="A241" s="328"/>
      <c r="B241" s="90">
        <v>38586</v>
      </c>
      <c r="C241" s="75">
        <v>34</v>
      </c>
      <c r="D241" s="91">
        <f t="shared" si="15"/>
        <v>0</v>
      </c>
      <c r="E241" s="92">
        <f t="shared" si="13"/>
        <v>0</v>
      </c>
      <c r="F241" s="93" t="e">
        <f t="shared" si="14"/>
        <v>#DIV/0!</v>
      </c>
    </row>
    <row r="242" spans="1:6" x14ac:dyDescent="0.2">
      <c r="A242" s="328"/>
      <c r="B242" s="90">
        <v>38587</v>
      </c>
      <c r="C242" s="75">
        <v>34</v>
      </c>
      <c r="D242" s="91">
        <f t="shared" si="15"/>
        <v>0</v>
      </c>
      <c r="E242" s="92">
        <f t="shared" si="13"/>
        <v>0</v>
      </c>
      <c r="F242" s="93" t="e">
        <f t="shared" si="14"/>
        <v>#DIV/0!</v>
      </c>
    </row>
    <row r="243" spans="1:6" x14ac:dyDescent="0.2">
      <c r="A243" s="328"/>
      <c r="B243" s="90">
        <v>38588</v>
      </c>
      <c r="C243" s="75">
        <v>34</v>
      </c>
      <c r="D243" s="91">
        <f t="shared" si="15"/>
        <v>0</v>
      </c>
      <c r="E243" s="92">
        <f t="shared" si="13"/>
        <v>0</v>
      </c>
      <c r="F243" s="93" t="e">
        <f t="shared" si="14"/>
        <v>#DIV/0!</v>
      </c>
    </row>
    <row r="244" spans="1:6" x14ac:dyDescent="0.2">
      <c r="A244" s="328"/>
      <c r="B244" s="90">
        <v>38589</v>
      </c>
      <c r="C244" s="75">
        <v>34</v>
      </c>
      <c r="D244" s="91">
        <f t="shared" si="15"/>
        <v>0</v>
      </c>
      <c r="E244" s="92">
        <f t="shared" si="13"/>
        <v>0</v>
      </c>
      <c r="F244" s="93" t="e">
        <f t="shared" si="14"/>
        <v>#DIV/0!</v>
      </c>
    </row>
    <row r="245" spans="1:6" x14ac:dyDescent="0.2">
      <c r="A245" s="328"/>
      <c r="B245" s="90">
        <v>38590</v>
      </c>
      <c r="C245" s="75">
        <v>34</v>
      </c>
      <c r="D245" s="91">
        <f t="shared" si="15"/>
        <v>0</v>
      </c>
      <c r="E245" s="92">
        <f t="shared" si="13"/>
        <v>0</v>
      </c>
      <c r="F245" s="93" t="e">
        <f t="shared" si="14"/>
        <v>#DIV/0!</v>
      </c>
    </row>
    <row r="246" spans="1:6" x14ac:dyDescent="0.2">
      <c r="A246" s="328"/>
      <c r="B246" s="90">
        <v>38591</v>
      </c>
      <c r="C246" s="75">
        <v>35</v>
      </c>
      <c r="D246" s="91">
        <f t="shared" si="15"/>
        <v>0</v>
      </c>
      <c r="E246" s="92">
        <f t="shared" si="13"/>
        <v>0</v>
      </c>
      <c r="F246" s="93" t="e">
        <f t="shared" si="14"/>
        <v>#DIV/0!</v>
      </c>
    </row>
    <row r="247" spans="1:6" x14ac:dyDescent="0.2">
      <c r="A247" s="328"/>
      <c r="B247" s="90">
        <v>38592</v>
      </c>
      <c r="C247" s="75">
        <v>35</v>
      </c>
      <c r="D247" s="91">
        <f t="shared" si="15"/>
        <v>0</v>
      </c>
      <c r="E247" s="92">
        <f t="shared" si="13"/>
        <v>0</v>
      </c>
      <c r="F247" s="93" t="e">
        <f t="shared" si="14"/>
        <v>#DIV/0!</v>
      </c>
    </row>
    <row r="248" spans="1:6" x14ac:dyDescent="0.2">
      <c r="A248" s="328"/>
      <c r="B248" s="90">
        <v>38593</v>
      </c>
      <c r="C248" s="75">
        <v>35</v>
      </c>
      <c r="D248" s="91">
        <f t="shared" si="15"/>
        <v>0</v>
      </c>
      <c r="E248" s="92">
        <f t="shared" si="13"/>
        <v>0</v>
      </c>
      <c r="F248" s="93" t="e">
        <f t="shared" si="14"/>
        <v>#DIV/0!</v>
      </c>
    </row>
    <row r="249" spans="1:6" x14ac:dyDescent="0.2">
      <c r="A249" s="328"/>
      <c r="B249" s="90">
        <v>38594</v>
      </c>
      <c r="C249" s="75">
        <v>35</v>
      </c>
      <c r="D249" s="91">
        <f t="shared" si="15"/>
        <v>0</v>
      </c>
      <c r="E249" s="92">
        <f t="shared" si="13"/>
        <v>0</v>
      </c>
      <c r="F249" s="93" t="e">
        <f t="shared" si="14"/>
        <v>#DIV/0!</v>
      </c>
    </row>
    <row r="250" spans="1:6" x14ac:dyDescent="0.2">
      <c r="A250" s="328"/>
      <c r="B250" s="90">
        <v>38595</v>
      </c>
      <c r="C250" s="75">
        <v>35</v>
      </c>
      <c r="D250" s="91">
        <f t="shared" si="15"/>
        <v>0</v>
      </c>
      <c r="E250" s="92">
        <f t="shared" si="13"/>
        <v>0</v>
      </c>
      <c r="F250" s="93" t="e">
        <f t="shared" si="14"/>
        <v>#DIV/0!</v>
      </c>
    </row>
    <row r="251" spans="1:6" x14ac:dyDescent="0.2">
      <c r="A251" s="331" t="s">
        <v>90</v>
      </c>
      <c r="B251" s="90">
        <v>38596</v>
      </c>
      <c r="C251" s="75">
        <v>35</v>
      </c>
      <c r="D251" s="91">
        <f t="shared" si="15"/>
        <v>0</v>
      </c>
      <c r="E251" s="92">
        <f t="shared" si="13"/>
        <v>0</v>
      </c>
      <c r="F251" s="93" t="e">
        <f t="shared" si="14"/>
        <v>#DIV/0!</v>
      </c>
    </row>
    <row r="252" spans="1:6" x14ac:dyDescent="0.2">
      <c r="A252" s="328"/>
      <c r="B252" s="90">
        <v>38597</v>
      </c>
      <c r="C252" s="75">
        <v>35</v>
      </c>
      <c r="D252" s="91">
        <f t="shared" si="15"/>
        <v>0</v>
      </c>
      <c r="E252" s="92">
        <f t="shared" si="13"/>
        <v>0</v>
      </c>
      <c r="F252" s="93" t="e">
        <f t="shared" si="14"/>
        <v>#DIV/0!</v>
      </c>
    </row>
    <row r="253" spans="1:6" ht="12.75" customHeight="1" x14ac:dyDescent="0.2">
      <c r="A253" s="328"/>
      <c r="B253" s="90">
        <v>38598</v>
      </c>
      <c r="C253" s="75">
        <v>36</v>
      </c>
      <c r="D253" s="91">
        <f t="shared" si="15"/>
        <v>0</v>
      </c>
      <c r="E253" s="92">
        <f t="shared" si="13"/>
        <v>0</v>
      </c>
      <c r="F253" s="93" t="e">
        <f t="shared" si="14"/>
        <v>#DIV/0!</v>
      </c>
    </row>
    <row r="254" spans="1:6" x14ac:dyDescent="0.2">
      <c r="A254" s="328"/>
      <c r="B254" s="90">
        <v>38599</v>
      </c>
      <c r="C254" s="75">
        <v>36</v>
      </c>
      <c r="D254" s="91">
        <f t="shared" si="15"/>
        <v>0</v>
      </c>
      <c r="E254" s="92">
        <f t="shared" si="13"/>
        <v>0</v>
      </c>
      <c r="F254" s="93" t="e">
        <f t="shared" si="14"/>
        <v>#DIV/0!</v>
      </c>
    </row>
    <row r="255" spans="1:6" x14ac:dyDescent="0.2">
      <c r="A255" s="328"/>
      <c r="B255" s="90">
        <v>38600</v>
      </c>
      <c r="C255" s="75">
        <v>36</v>
      </c>
      <c r="D255" s="91">
        <f t="shared" si="15"/>
        <v>0</v>
      </c>
      <c r="E255" s="92">
        <f t="shared" si="13"/>
        <v>0</v>
      </c>
      <c r="F255" s="93" t="e">
        <f t="shared" si="14"/>
        <v>#DIV/0!</v>
      </c>
    </row>
    <row r="256" spans="1:6" x14ac:dyDescent="0.2">
      <c r="A256" s="328"/>
      <c r="B256" s="90">
        <v>38601</v>
      </c>
      <c r="C256" s="75">
        <v>36</v>
      </c>
      <c r="D256" s="91">
        <f t="shared" si="15"/>
        <v>0</v>
      </c>
      <c r="E256" s="92">
        <f t="shared" si="13"/>
        <v>0</v>
      </c>
      <c r="F256" s="93" t="e">
        <f t="shared" si="14"/>
        <v>#DIV/0!</v>
      </c>
    </row>
    <row r="257" spans="1:6" x14ac:dyDescent="0.2">
      <c r="A257" s="328"/>
      <c r="B257" s="90">
        <v>38602</v>
      </c>
      <c r="C257" s="75">
        <v>36</v>
      </c>
      <c r="D257" s="91">
        <f t="shared" si="15"/>
        <v>0</v>
      </c>
      <c r="E257" s="92">
        <f t="shared" si="13"/>
        <v>0</v>
      </c>
      <c r="F257" s="93" t="e">
        <f t="shared" si="14"/>
        <v>#DIV/0!</v>
      </c>
    </row>
    <row r="258" spans="1:6" x14ac:dyDescent="0.2">
      <c r="A258" s="328"/>
      <c r="B258" s="90">
        <v>38603</v>
      </c>
      <c r="C258" s="75">
        <v>36</v>
      </c>
      <c r="D258" s="91">
        <f t="shared" si="15"/>
        <v>0</v>
      </c>
      <c r="E258" s="92">
        <f t="shared" si="13"/>
        <v>0</v>
      </c>
      <c r="F258" s="93" t="e">
        <f t="shared" si="14"/>
        <v>#DIV/0!</v>
      </c>
    </row>
    <row r="259" spans="1:6" x14ac:dyDescent="0.2">
      <c r="A259" s="328"/>
      <c r="B259" s="90">
        <v>38604</v>
      </c>
      <c r="C259" s="75">
        <v>36</v>
      </c>
      <c r="D259" s="91">
        <f t="shared" si="15"/>
        <v>0</v>
      </c>
      <c r="E259" s="92">
        <f t="shared" si="13"/>
        <v>0</v>
      </c>
      <c r="F259" s="93" t="e">
        <f t="shared" si="14"/>
        <v>#DIV/0!</v>
      </c>
    </row>
    <row r="260" spans="1:6" x14ac:dyDescent="0.2">
      <c r="A260" s="328"/>
      <c r="B260" s="90">
        <v>38605</v>
      </c>
      <c r="C260" s="75">
        <v>36</v>
      </c>
      <c r="D260" s="91">
        <f t="shared" si="15"/>
        <v>0</v>
      </c>
      <c r="E260" s="92">
        <f t="shared" si="13"/>
        <v>0</v>
      </c>
      <c r="F260" s="93" t="e">
        <f t="shared" si="14"/>
        <v>#DIV/0!</v>
      </c>
    </row>
    <row r="261" spans="1:6" x14ac:dyDescent="0.2">
      <c r="A261" s="328"/>
      <c r="B261" s="90">
        <v>38606</v>
      </c>
      <c r="C261" s="75">
        <v>37</v>
      </c>
      <c r="D261" s="91">
        <f t="shared" si="15"/>
        <v>0</v>
      </c>
      <c r="E261" s="92">
        <f t="shared" si="13"/>
        <v>0</v>
      </c>
      <c r="F261" s="93" t="e">
        <f t="shared" si="14"/>
        <v>#DIV/0!</v>
      </c>
    </row>
    <row r="262" spans="1:6" x14ac:dyDescent="0.2">
      <c r="A262" s="328"/>
      <c r="B262" s="90">
        <v>38607</v>
      </c>
      <c r="C262" s="75">
        <v>37</v>
      </c>
      <c r="D262" s="91">
        <f t="shared" si="15"/>
        <v>0</v>
      </c>
      <c r="E262" s="92">
        <f t="shared" si="13"/>
        <v>0</v>
      </c>
      <c r="F262" s="93" t="e">
        <f t="shared" si="14"/>
        <v>#DIV/0!</v>
      </c>
    </row>
    <row r="263" spans="1:6" x14ac:dyDescent="0.2">
      <c r="A263" s="328"/>
      <c r="B263" s="90">
        <v>38608</v>
      </c>
      <c r="C263" s="75">
        <v>37</v>
      </c>
      <c r="D263" s="91">
        <f t="shared" si="15"/>
        <v>0</v>
      </c>
      <c r="E263" s="92">
        <f t="shared" si="13"/>
        <v>0</v>
      </c>
      <c r="F263" s="93" t="e">
        <f t="shared" si="14"/>
        <v>#DIV/0!</v>
      </c>
    </row>
    <row r="264" spans="1:6" x14ac:dyDescent="0.2">
      <c r="A264" s="328"/>
      <c r="B264" s="90">
        <v>38609</v>
      </c>
      <c r="C264" s="75">
        <v>37</v>
      </c>
      <c r="D264" s="91">
        <f t="shared" si="15"/>
        <v>0</v>
      </c>
      <c r="E264" s="92">
        <f t="shared" si="13"/>
        <v>0</v>
      </c>
      <c r="F264" s="93" t="e">
        <f t="shared" si="14"/>
        <v>#DIV/0!</v>
      </c>
    </row>
    <row r="265" spans="1:6" x14ac:dyDescent="0.2">
      <c r="A265" s="328"/>
      <c r="B265" s="90">
        <v>38610</v>
      </c>
      <c r="C265" s="75">
        <v>37</v>
      </c>
      <c r="D265" s="91">
        <f t="shared" si="15"/>
        <v>0</v>
      </c>
      <c r="E265" s="92">
        <f t="shared" ref="E265:E328" si="16">MAX(D265-F$2,0)</f>
        <v>0</v>
      </c>
      <c r="F265" s="93" t="e">
        <f t="shared" ref="F265:F328" si="17">E265/$F$4*1.604</f>
        <v>#DIV/0!</v>
      </c>
    </row>
    <row r="266" spans="1:6" x14ac:dyDescent="0.2">
      <c r="A266" s="328"/>
      <c r="B266" s="90">
        <v>38611</v>
      </c>
      <c r="C266" s="75">
        <v>37</v>
      </c>
      <c r="D266" s="91">
        <f t="shared" si="15"/>
        <v>0</v>
      </c>
      <c r="E266" s="92">
        <f t="shared" si="16"/>
        <v>0</v>
      </c>
      <c r="F266" s="93" t="e">
        <f t="shared" si="17"/>
        <v>#DIV/0!</v>
      </c>
    </row>
    <row r="267" spans="1:6" x14ac:dyDescent="0.2">
      <c r="A267" s="328"/>
      <c r="B267" s="90">
        <v>38612</v>
      </c>
      <c r="C267" s="75">
        <v>37</v>
      </c>
      <c r="D267" s="91">
        <f t="shared" si="15"/>
        <v>0</v>
      </c>
      <c r="E267" s="92">
        <f t="shared" si="16"/>
        <v>0</v>
      </c>
      <c r="F267" s="93" t="e">
        <f t="shared" si="17"/>
        <v>#DIV/0!</v>
      </c>
    </row>
    <row r="268" spans="1:6" x14ac:dyDescent="0.2">
      <c r="A268" s="328"/>
      <c r="B268" s="90">
        <v>38613</v>
      </c>
      <c r="C268" s="75">
        <v>38</v>
      </c>
      <c r="D268" s="91">
        <f t="shared" si="15"/>
        <v>0</v>
      </c>
      <c r="E268" s="92">
        <f t="shared" si="16"/>
        <v>0</v>
      </c>
      <c r="F268" s="93" t="e">
        <f t="shared" si="17"/>
        <v>#DIV/0!</v>
      </c>
    </row>
    <row r="269" spans="1:6" x14ac:dyDescent="0.2">
      <c r="A269" s="328"/>
      <c r="B269" s="90">
        <v>38614</v>
      </c>
      <c r="C269" s="75">
        <v>38</v>
      </c>
      <c r="D269" s="91">
        <f t="shared" si="15"/>
        <v>0</v>
      </c>
      <c r="E269" s="92">
        <f t="shared" si="16"/>
        <v>0</v>
      </c>
      <c r="F269" s="93" t="e">
        <f t="shared" si="17"/>
        <v>#DIV/0!</v>
      </c>
    </row>
    <row r="270" spans="1:6" x14ac:dyDescent="0.2">
      <c r="A270" s="328"/>
      <c r="B270" s="90">
        <v>38615</v>
      </c>
      <c r="C270" s="75">
        <v>38</v>
      </c>
      <c r="D270" s="91">
        <f t="shared" si="15"/>
        <v>0</v>
      </c>
      <c r="E270" s="92">
        <f t="shared" si="16"/>
        <v>0</v>
      </c>
      <c r="F270" s="93" t="e">
        <f t="shared" si="17"/>
        <v>#DIV/0!</v>
      </c>
    </row>
    <row r="271" spans="1:6" x14ac:dyDescent="0.2">
      <c r="A271" s="328"/>
      <c r="B271" s="90">
        <v>38616</v>
      </c>
      <c r="C271" s="75">
        <v>38</v>
      </c>
      <c r="D271" s="91">
        <f t="shared" si="15"/>
        <v>0</v>
      </c>
      <c r="E271" s="92">
        <f t="shared" si="16"/>
        <v>0</v>
      </c>
      <c r="F271" s="93" t="e">
        <f t="shared" si="17"/>
        <v>#DIV/0!</v>
      </c>
    </row>
    <row r="272" spans="1:6" x14ac:dyDescent="0.2">
      <c r="A272" s="328"/>
      <c r="B272" s="90">
        <v>38617</v>
      </c>
      <c r="C272" s="75">
        <v>38</v>
      </c>
      <c r="D272" s="91">
        <f t="shared" si="15"/>
        <v>0</v>
      </c>
      <c r="E272" s="92">
        <f t="shared" si="16"/>
        <v>0</v>
      </c>
      <c r="F272" s="93" t="e">
        <f t="shared" si="17"/>
        <v>#DIV/0!</v>
      </c>
    </row>
    <row r="273" spans="1:6" x14ac:dyDescent="0.2">
      <c r="A273" s="328"/>
      <c r="B273" s="90">
        <v>38618</v>
      </c>
      <c r="C273" s="75">
        <v>38</v>
      </c>
      <c r="D273" s="91">
        <f t="shared" si="15"/>
        <v>0</v>
      </c>
      <c r="E273" s="92">
        <f t="shared" si="16"/>
        <v>0</v>
      </c>
      <c r="F273" s="93" t="e">
        <f t="shared" si="17"/>
        <v>#DIV/0!</v>
      </c>
    </row>
    <row r="274" spans="1:6" x14ac:dyDescent="0.2">
      <c r="A274" s="328"/>
      <c r="B274" s="90">
        <v>38619</v>
      </c>
      <c r="C274" s="75">
        <v>38</v>
      </c>
      <c r="D274" s="91">
        <f t="shared" si="15"/>
        <v>0</v>
      </c>
      <c r="E274" s="92">
        <f t="shared" si="16"/>
        <v>0</v>
      </c>
      <c r="F274" s="93" t="e">
        <f t="shared" si="17"/>
        <v>#DIV/0!</v>
      </c>
    </row>
    <row r="275" spans="1:6" x14ac:dyDescent="0.2">
      <c r="A275" s="328"/>
      <c r="B275" s="90">
        <v>38620</v>
      </c>
      <c r="C275" s="75">
        <v>39</v>
      </c>
      <c r="D275" s="91">
        <f t="shared" si="15"/>
        <v>0</v>
      </c>
      <c r="E275" s="92">
        <f t="shared" si="16"/>
        <v>0</v>
      </c>
      <c r="F275" s="93" t="e">
        <f t="shared" si="17"/>
        <v>#DIV/0!</v>
      </c>
    </row>
    <row r="276" spans="1:6" x14ac:dyDescent="0.2">
      <c r="A276" s="328"/>
      <c r="B276" s="90">
        <v>38621</v>
      </c>
      <c r="C276" s="75">
        <v>39</v>
      </c>
      <c r="D276" s="91">
        <f t="shared" si="15"/>
        <v>0</v>
      </c>
      <c r="E276" s="92">
        <f t="shared" si="16"/>
        <v>0</v>
      </c>
      <c r="F276" s="93" t="e">
        <f t="shared" si="17"/>
        <v>#DIV/0!</v>
      </c>
    </row>
    <row r="277" spans="1:6" x14ac:dyDescent="0.2">
      <c r="A277" s="328"/>
      <c r="B277" s="90">
        <v>38622</v>
      </c>
      <c r="C277" s="75">
        <v>39</v>
      </c>
      <c r="D277" s="91">
        <f t="shared" si="15"/>
        <v>0</v>
      </c>
      <c r="E277" s="92">
        <f t="shared" si="16"/>
        <v>0</v>
      </c>
      <c r="F277" s="93" t="e">
        <f t="shared" si="17"/>
        <v>#DIV/0!</v>
      </c>
    </row>
    <row r="278" spans="1:6" x14ac:dyDescent="0.2">
      <c r="A278" s="328"/>
      <c r="B278" s="90">
        <v>38623</v>
      </c>
      <c r="C278" s="75">
        <v>39</v>
      </c>
      <c r="D278" s="91">
        <f t="shared" si="15"/>
        <v>0</v>
      </c>
      <c r="E278" s="92">
        <f t="shared" si="16"/>
        <v>0</v>
      </c>
      <c r="F278" s="93" t="e">
        <f t="shared" si="17"/>
        <v>#DIV/0!</v>
      </c>
    </row>
    <row r="279" spans="1:6" x14ac:dyDescent="0.2">
      <c r="A279" s="328"/>
      <c r="B279" s="90">
        <v>38624</v>
      </c>
      <c r="C279" s="75">
        <v>39</v>
      </c>
      <c r="D279" s="91">
        <f t="shared" si="15"/>
        <v>0</v>
      </c>
      <c r="E279" s="92">
        <f t="shared" si="16"/>
        <v>0</v>
      </c>
      <c r="F279" s="93" t="e">
        <f t="shared" si="17"/>
        <v>#DIV/0!</v>
      </c>
    </row>
    <row r="280" spans="1:6" x14ac:dyDescent="0.2">
      <c r="A280" s="328"/>
      <c r="B280" s="90">
        <v>38625</v>
      </c>
      <c r="C280" s="75">
        <v>39</v>
      </c>
      <c r="D280" s="91">
        <f t="shared" si="15"/>
        <v>0</v>
      </c>
      <c r="E280" s="92">
        <f t="shared" si="16"/>
        <v>0</v>
      </c>
      <c r="F280" s="93" t="e">
        <f t="shared" si="17"/>
        <v>#DIV/0!</v>
      </c>
    </row>
    <row r="281" spans="1:6" x14ac:dyDescent="0.2">
      <c r="A281" s="332" t="s">
        <v>91</v>
      </c>
      <c r="B281" s="90">
        <v>38626</v>
      </c>
      <c r="C281" s="75">
        <v>39</v>
      </c>
      <c r="D281" s="91">
        <f t="shared" si="15"/>
        <v>0</v>
      </c>
      <c r="E281" s="92">
        <f t="shared" si="16"/>
        <v>0</v>
      </c>
      <c r="F281" s="93" t="e">
        <f t="shared" si="17"/>
        <v>#DIV/0!</v>
      </c>
    </row>
    <row r="282" spans="1:6" x14ac:dyDescent="0.2">
      <c r="A282" s="328"/>
      <c r="B282" s="90">
        <v>38627</v>
      </c>
      <c r="C282" s="75">
        <v>40</v>
      </c>
      <c r="D282" s="91">
        <f t="shared" si="15"/>
        <v>0</v>
      </c>
      <c r="E282" s="92">
        <f t="shared" si="16"/>
        <v>0</v>
      </c>
      <c r="F282" s="93" t="e">
        <f t="shared" si="17"/>
        <v>#DIV/0!</v>
      </c>
    </row>
    <row r="283" spans="1:6" x14ac:dyDescent="0.2">
      <c r="A283" s="328"/>
      <c r="B283" s="90">
        <v>38628</v>
      </c>
      <c r="C283" s="75">
        <v>40</v>
      </c>
      <c r="D283" s="91">
        <f t="shared" si="15"/>
        <v>0</v>
      </c>
      <c r="E283" s="92">
        <f t="shared" si="16"/>
        <v>0</v>
      </c>
      <c r="F283" s="93" t="e">
        <f t="shared" si="17"/>
        <v>#DIV/0!</v>
      </c>
    </row>
    <row r="284" spans="1:6" ht="12.75" customHeight="1" x14ac:dyDescent="0.2">
      <c r="A284" s="328"/>
      <c r="B284" s="90">
        <v>38629</v>
      </c>
      <c r="C284" s="75">
        <v>40</v>
      </c>
      <c r="D284" s="91">
        <f t="shared" si="15"/>
        <v>0</v>
      </c>
      <c r="E284" s="92">
        <f t="shared" si="16"/>
        <v>0</v>
      </c>
      <c r="F284" s="93" t="e">
        <f t="shared" si="17"/>
        <v>#DIV/0!</v>
      </c>
    </row>
    <row r="285" spans="1:6" x14ac:dyDescent="0.2">
      <c r="A285" s="328"/>
      <c r="B285" s="90">
        <v>38630</v>
      </c>
      <c r="C285" s="75">
        <v>40</v>
      </c>
      <c r="D285" s="91">
        <f t="shared" si="15"/>
        <v>0</v>
      </c>
      <c r="E285" s="92">
        <f t="shared" si="16"/>
        <v>0</v>
      </c>
      <c r="F285" s="93" t="e">
        <f t="shared" si="17"/>
        <v>#DIV/0!</v>
      </c>
    </row>
    <row r="286" spans="1:6" x14ac:dyDescent="0.2">
      <c r="A286" s="328"/>
      <c r="B286" s="90">
        <v>38631</v>
      </c>
      <c r="C286" s="75">
        <v>40</v>
      </c>
      <c r="D286" s="91">
        <f t="shared" si="15"/>
        <v>0</v>
      </c>
      <c r="E286" s="92">
        <f t="shared" si="16"/>
        <v>0</v>
      </c>
      <c r="F286" s="93" t="e">
        <f t="shared" si="17"/>
        <v>#DIV/0!</v>
      </c>
    </row>
    <row r="287" spans="1:6" x14ac:dyDescent="0.2">
      <c r="A287" s="328"/>
      <c r="B287" s="90">
        <v>38632</v>
      </c>
      <c r="C287" s="75">
        <v>40</v>
      </c>
      <c r="D287" s="91">
        <f t="shared" si="15"/>
        <v>0</v>
      </c>
      <c r="E287" s="92">
        <f t="shared" si="16"/>
        <v>0</v>
      </c>
      <c r="F287" s="93" t="e">
        <f t="shared" si="17"/>
        <v>#DIV/0!</v>
      </c>
    </row>
    <row r="288" spans="1:6" x14ac:dyDescent="0.2">
      <c r="A288" s="328"/>
      <c r="B288" s="90">
        <v>38633</v>
      </c>
      <c r="C288" s="75">
        <v>40</v>
      </c>
      <c r="D288" s="91">
        <f t="shared" si="15"/>
        <v>0</v>
      </c>
      <c r="E288" s="92">
        <f t="shared" si="16"/>
        <v>0</v>
      </c>
      <c r="F288" s="93" t="e">
        <f t="shared" si="17"/>
        <v>#DIV/0!</v>
      </c>
    </row>
    <row r="289" spans="1:6" x14ac:dyDescent="0.2">
      <c r="A289" s="328"/>
      <c r="B289" s="90">
        <v>38634</v>
      </c>
      <c r="C289" s="75">
        <v>41</v>
      </c>
      <c r="D289" s="91">
        <f t="shared" si="15"/>
        <v>0</v>
      </c>
      <c r="E289" s="92">
        <f t="shared" si="16"/>
        <v>0</v>
      </c>
      <c r="F289" s="93" t="e">
        <f t="shared" si="17"/>
        <v>#DIV/0!</v>
      </c>
    </row>
    <row r="290" spans="1:6" x14ac:dyDescent="0.2">
      <c r="A290" s="328"/>
      <c r="B290" s="90">
        <v>38635</v>
      </c>
      <c r="C290" s="75">
        <v>41</v>
      </c>
      <c r="D290" s="91">
        <f t="shared" si="15"/>
        <v>0</v>
      </c>
      <c r="E290" s="92">
        <f t="shared" si="16"/>
        <v>0</v>
      </c>
      <c r="F290" s="93" t="e">
        <f t="shared" si="17"/>
        <v>#DIV/0!</v>
      </c>
    </row>
    <row r="291" spans="1:6" x14ac:dyDescent="0.2">
      <c r="A291" s="328"/>
      <c r="B291" s="90">
        <v>38636</v>
      </c>
      <c r="C291" s="75">
        <v>41</v>
      </c>
      <c r="D291" s="91">
        <f t="shared" si="15"/>
        <v>0</v>
      </c>
      <c r="E291" s="92">
        <f t="shared" si="16"/>
        <v>0</v>
      </c>
      <c r="F291" s="93" t="e">
        <f t="shared" si="17"/>
        <v>#DIV/0!</v>
      </c>
    </row>
    <row r="292" spans="1:6" x14ac:dyDescent="0.2">
      <c r="A292" s="328"/>
      <c r="B292" s="90">
        <v>38637</v>
      </c>
      <c r="C292" s="75">
        <v>41</v>
      </c>
      <c r="D292" s="91">
        <f t="shared" si="15"/>
        <v>0</v>
      </c>
      <c r="E292" s="92">
        <f t="shared" si="16"/>
        <v>0</v>
      </c>
      <c r="F292" s="93" t="e">
        <f t="shared" si="17"/>
        <v>#DIV/0!</v>
      </c>
    </row>
    <row r="293" spans="1:6" x14ac:dyDescent="0.2">
      <c r="A293" s="328"/>
      <c r="B293" s="90">
        <v>38638</v>
      </c>
      <c r="C293" s="75">
        <v>41</v>
      </c>
      <c r="D293" s="91">
        <f t="shared" si="15"/>
        <v>0</v>
      </c>
      <c r="E293" s="92">
        <f t="shared" si="16"/>
        <v>0</v>
      </c>
      <c r="F293" s="93" t="e">
        <f t="shared" si="17"/>
        <v>#DIV/0!</v>
      </c>
    </row>
    <row r="294" spans="1:6" x14ac:dyDescent="0.2">
      <c r="A294" s="328"/>
      <c r="B294" s="90">
        <v>38639</v>
      </c>
      <c r="C294" s="75">
        <v>41</v>
      </c>
      <c r="D294" s="91">
        <f t="shared" si="15"/>
        <v>0</v>
      </c>
      <c r="E294" s="92">
        <f t="shared" si="16"/>
        <v>0</v>
      </c>
      <c r="F294" s="93" t="e">
        <f t="shared" si="17"/>
        <v>#DIV/0!</v>
      </c>
    </row>
    <row r="295" spans="1:6" x14ac:dyDescent="0.2">
      <c r="A295" s="328"/>
      <c r="B295" s="90">
        <v>38640</v>
      </c>
      <c r="C295" s="75">
        <v>41</v>
      </c>
      <c r="D295" s="91">
        <f t="shared" si="15"/>
        <v>0</v>
      </c>
      <c r="E295" s="92">
        <f t="shared" si="16"/>
        <v>0</v>
      </c>
      <c r="F295" s="93" t="e">
        <f t="shared" si="17"/>
        <v>#DIV/0!</v>
      </c>
    </row>
    <row r="296" spans="1:6" x14ac:dyDescent="0.2">
      <c r="A296" s="328"/>
      <c r="B296" s="90">
        <v>38641</v>
      </c>
      <c r="C296" s="75">
        <v>42</v>
      </c>
      <c r="D296" s="91">
        <f t="shared" ref="D296:D359" si="18">VLOOKUP(B296,H$9:L$42,5)</f>
        <v>0</v>
      </c>
      <c r="E296" s="92">
        <f t="shared" si="16"/>
        <v>0</v>
      </c>
      <c r="F296" s="93" t="e">
        <f t="shared" si="17"/>
        <v>#DIV/0!</v>
      </c>
    </row>
    <row r="297" spans="1:6" x14ac:dyDescent="0.2">
      <c r="A297" s="328"/>
      <c r="B297" s="90">
        <v>38642</v>
      </c>
      <c r="C297" s="75">
        <v>42</v>
      </c>
      <c r="D297" s="91">
        <f t="shared" si="18"/>
        <v>0</v>
      </c>
      <c r="E297" s="92">
        <f t="shared" si="16"/>
        <v>0</v>
      </c>
      <c r="F297" s="93" t="e">
        <f t="shared" si="17"/>
        <v>#DIV/0!</v>
      </c>
    </row>
    <row r="298" spans="1:6" x14ac:dyDescent="0.2">
      <c r="A298" s="328"/>
      <c r="B298" s="90">
        <v>38643</v>
      </c>
      <c r="C298" s="75">
        <v>42</v>
      </c>
      <c r="D298" s="91">
        <f t="shared" si="18"/>
        <v>0</v>
      </c>
      <c r="E298" s="92">
        <f t="shared" si="16"/>
        <v>0</v>
      </c>
      <c r="F298" s="93" t="e">
        <f t="shared" si="17"/>
        <v>#DIV/0!</v>
      </c>
    </row>
    <row r="299" spans="1:6" x14ac:dyDescent="0.2">
      <c r="A299" s="328"/>
      <c r="B299" s="90">
        <v>38644</v>
      </c>
      <c r="C299" s="75">
        <v>42</v>
      </c>
      <c r="D299" s="91">
        <f t="shared" si="18"/>
        <v>0</v>
      </c>
      <c r="E299" s="92">
        <f t="shared" si="16"/>
        <v>0</v>
      </c>
      <c r="F299" s="93" t="e">
        <f t="shared" si="17"/>
        <v>#DIV/0!</v>
      </c>
    </row>
    <row r="300" spans="1:6" x14ac:dyDescent="0.2">
      <c r="A300" s="328"/>
      <c r="B300" s="90">
        <v>38645</v>
      </c>
      <c r="C300" s="75">
        <v>42</v>
      </c>
      <c r="D300" s="91">
        <f t="shared" si="18"/>
        <v>0</v>
      </c>
      <c r="E300" s="92">
        <f t="shared" si="16"/>
        <v>0</v>
      </c>
      <c r="F300" s="93" t="e">
        <f t="shared" si="17"/>
        <v>#DIV/0!</v>
      </c>
    </row>
    <row r="301" spans="1:6" x14ac:dyDescent="0.2">
      <c r="A301" s="328"/>
      <c r="B301" s="90">
        <v>38646</v>
      </c>
      <c r="C301" s="75">
        <v>42</v>
      </c>
      <c r="D301" s="91">
        <f t="shared" si="18"/>
        <v>0</v>
      </c>
      <c r="E301" s="92">
        <f t="shared" si="16"/>
        <v>0</v>
      </c>
      <c r="F301" s="93" t="e">
        <f t="shared" si="17"/>
        <v>#DIV/0!</v>
      </c>
    </row>
    <row r="302" spans="1:6" x14ac:dyDescent="0.2">
      <c r="A302" s="328"/>
      <c r="B302" s="90">
        <v>38647</v>
      </c>
      <c r="C302" s="75">
        <v>42</v>
      </c>
      <c r="D302" s="91">
        <f t="shared" si="18"/>
        <v>0</v>
      </c>
      <c r="E302" s="92">
        <f t="shared" si="16"/>
        <v>0</v>
      </c>
      <c r="F302" s="93" t="e">
        <f t="shared" si="17"/>
        <v>#DIV/0!</v>
      </c>
    </row>
    <row r="303" spans="1:6" x14ac:dyDescent="0.2">
      <c r="A303" s="328"/>
      <c r="B303" s="90">
        <v>38648</v>
      </c>
      <c r="C303" s="75">
        <v>43</v>
      </c>
      <c r="D303" s="91">
        <f t="shared" si="18"/>
        <v>0</v>
      </c>
      <c r="E303" s="92">
        <f t="shared" si="16"/>
        <v>0</v>
      </c>
      <c r="F303" s="93" t="e">
        <f t="shared" si="17"/>
        <v>#DIV/0!</v>
      </c>
    </row>
    <row r="304" spans="1:6" x14ac:dyDescent="0.2">
      <c r="A304" s="328"/>
      <c r="B304" s="90">
        <v>38649</v>
      </c>
      <c r="C304" s="75">
        <v>43</v>
      </c>
      <c r="D304" s="91">
        <f t="shared" si="18"/>
        <v>0</v>
      </c>
      <c r="E304" s="92">
        <f t="shared" si="16"/>
        <v>0</v>
      </c>
      <c r="F304" s="93" t="e">
        <f t="shared" si="17"/>
        <v>#DIV/0!</v>
      </c>
    </row>
    <row r="305" spans="1:6" x14ac:dyDescent="0.2">
      <c r="A305" s="328"/>
      <c r="B305" s="90">
        <v>38650</v>
      </c>
      <c r="C305" s="75">
        <v>43</v>
      </c>
      <c r="D305" s="91">
        <f t="shared" si="18"/>
        <v>0</v>
      </c>
      <c r="E305" s="92">
        <f t="shared" si="16"/>
        <v>0</v>
      </c>
      <c r="F305" s="93" t="e">
        <f t="shared" si="17"/>
        <v>#DIV/0!</v>
      </c>
    </row>
    <row r="306" spans="1:6" x14ac:dyDescent="0.2">
      <c r="A306" s="328"/>
      <c r="B306" s="90">
        <v>38651</v>
      </c>
      <c r="C306" s="75">
        <v>43</v>
      </c>
      <c r="D306" s="91">
        <f t="shared" si="18"/>
        <v>0</v>
      </c>
      <c r="E306" s="92">
        <f t="shared" si="16"/>
        <v>0</v>
      </c>
      <c r="F306" s="93" t="e">
        <f t="shared" si="17"/>
        <v>#DIV/0!</v>
      </c>
    </row>
    <row r="307" spans="1:6" x14ac:dyDescent="0.2">
      <c r="A307" s="328"/>
      <c r="B307" s="90">
        <v>38652</v>
      </c>
      <c r="C307" s="75">
        <v>43</v>
      </c>
      <c r="D307" s="91">
        <f t="shared" si="18"/>
        <v>0</v>
      </c>
      <c r="E307" s="92">
        <f t="shared" si="16"/>
        <v>0</v>
      </c>
      <c r="F307" s="93" t="e">
        <f t="shared" si="17"/>
        <v>#DIV/0!</v>
      </c>
    </row>
    <row r="308" spans="1:6" x14ac:dyDescent="0.2">
      <c r="A308" s="328"/>
      <c r="B308" s="90">
        <v>38653</v>
      </c>
      <c r="C308" s="75">
        <v>43</v>
      </c>
      <c r="D308" s="91">
        <f t="shared" si="18"/>
        <v>0</v>
      </c>
      <c r="E308" s="92">
        <f t="shared" si="16"/>
        <v>0</v>
      </c>
      <c r="F308" s="93" t="e">
        <f t="shared" si="17"/>
        <v>#DIV/0!</v>
      </c>
    </row>
    <row r="309" spans="1:6" x14ac:dyDescent="0.2">
      <c r="A309" s="328"/>
      <c r="B309" s="90">
        <v>38654</v>
      </c>
      <c r="C309" s="75">
        <v>43</v>
      </c>
      <c r="D309" s="91">
        <f t="shared" si="18"/>
        <v>0</v>
      </c>
      <c r="E309" s="92">
        <f t="shared" si="16"/>
        <v>0</v>
      </c>
      <c r="F309" s="93" t="e">
        <f t="shared" si="17"/>
        <v>#DIV/0!</v>
      </c>
    </row>
    <row r="310" spans="1:6" x14ac:dyDescent="0.2">
      <c r="A310" s="328"/>
      <c r="B310" s="90">
        <v>38655</v>
      </c>
      <c r="C310" s="75">
        <v>44</v>
      </c>
      <c r="D310" s="91">
        <f t="shared" si="18"/>
        <v>0</v>
      </c>
      <c r="E310" s="92">
        <f t="shared" si="16"/>
        <v>0</v>
      </c>
      <c r="F310" s="93" t="e">
        <f t="shared" si="17"/>
        <v>#DIV/0!</v>
      </c>
    </row>
    <row r="311" spans="1:6" x14ac:dyDescent="0.2">
      <c r="A311" s="328"/>
      <c r="B311" s="90">
        <v>38656</v>
      </c>
      <c r="C311" s="75">
        <v>44</v>
      </c>
      <c r="D311" s="91">
        <f t="shared" si="18"/>
        <v>0</v>
      </c>
      <c r="E311" s="92">
        <f t="shared" si="16"/>
        <v>0</v>
      </c>
      <c r="F311" s="93" t="e">
        <f t="shared" si="17"/>
        <v>#DIV/0!</v>
      </c>
    </row>
    <row r="312" spans="1:6" x14ac:dyDescent="0.2">
      <c r="A312" s="333" t="s">
        <v>92</v>
      </c>
      <c r="B312" s="90">
        <v>38657</v>
      </c>
      <c r="C312" s="75">
        <v>44</v>
      </c>
      <c r="D312" s="91">
        <f t="shared" si="18"/>
        <v>0</v>
      </c>
      <c r="E312" s="92">
        <f t="shared" si="16"/>
        <v>0</v>
      </c>
      <c r="F312" s="93" t="e">
        <f t="shared" si="17"/>
        <v>#DIV/0!</v>
      </c>
    </row>
    <row r="313" spans="1:6" x14ac:dyDescent="0.2">
      <c r="A313" s="328"/>
      <c r="B313" s="90">
        <v>38658</v>
      </c>
      <c r="C313" s="75">
        <v>44</v>
      </c>
      <c r="D313" s="91">
        <f t="shared" si="18"/>
        <v>0</v>
      </c>
      <c r="E313" s="92">
        <f t="shared" si="16"/>
        <v>0</v>
      </c>
      <c r="F313" s="93" t="e">
        <f t="shared" si="17"/>
        <v>#DIV/0!</v>
      </c>
    </row>
    <row r="314" spans="1:6" x14ac:dyDescent="0.2">
      <c r="A314" s="328"/>
      <c r="B314" s="90">
        <v>38659</v>
      </c>
      <c r="C314" s="75">
        <v>44</v>
      </c>
      <c r="D314" s="91">
        <f t="shared" si="18"/>
        <v>0</v>
      </c>
      <c r="E314" s="92">
        <f t="shared" si="16"/>
        <v>0</v>
      </c>
      <c r="F314" s="93" t="e">
        <f t="shared" si="17"/>
        <v>#DIV/0!</v>
      </c>
    </row>
    <row r="315" spans="1:6" ht="12.75" customHeight="1" x14ac:dyDescent="0.2">
      <c r="A315" s="328"/>
      <c r="B315" s="90">
        <v>38660</v>
      </c>
      <c r="C315" s="75">
        <v>44</v>
      </c>
      <c r="D315" s="91">
        <f t="shared" si="18"/>
        <v>0</v>
      </c>
      <c r="E315" s="92">
        <f t="shared" si="16"/>
        <v>0</v>
      </c>
      <c r="F315" s="93" t="e">
        <f t="shared" si="17"/>
        <v>#DIV/0!</v>
      </c>
    </row>
    <row r="316" spans="1:6" x14ac:dyDescent="0.2">
      <c r="A316" s="328"/>
      <c r="B316" s="90">
        <v>38661</v>
      </c>
      <c r="C316" s="75">
        <v>44</v>
      </c>
      <c r="D316" s="91">
        <f t="shared" si="18"/>
        <v>0</v>
      </c>
      <c r="E316" s="92">
        <f t="shared" si="16"/>
        <v>0</v>
      </c>
      <c r="F316" s="93" t="e">
        <f t="shared" si="17"/>
        <v>#DIV/0!</v>
      </c>
    </row>
    <row r="317" spans="1:6" x14ac:dyDescent="0.2">
      <c r="A317" s="328"/>
      <c r="B317" s="90">
        <v>38662</v>
      </c>
      <c r="C317" s="75">
        <v>45</v>
      </c>
      <c r="D317" s="91">
        <f t="shared" si="18"/>
        <v>0</v>
      </c>
      <c r="E317" s="92">
        <f t="shared" si="16"/>
        <v>0</v>
      </c>
      <c r="F317" s="93" t="e">
        <f t="shared" si="17"/>
        <v>#DIV/0!</v>
      </c>
    </row>
    <row r="318" spans="1:6" x14ac:dyDescent="0.2">
      <c r="A318" s="328"/>
      <c r="B318" s="90">
        <v>38663</v>
      </c>
      <c r="C318" s="75">
        <v>45</v>
      </c>
      <c r="D318" s="91">
        <f t="shared" si="18"/>
        <v>0</v>
      </c>
      <c r="E318" s="92">
        <f t="shared" si="16"/>
        <v>0</v>
      </c>
      <c r="F318" s="93" t="e">
        <f t="shared" si="17"/>
        <v>#DIV/0!</v>
      </c>
    </row>
    <row r="319" spans="1:6" x14ac:dyDescent="0.2">
      <c r="A319" s="328"/>
      <c r="B319" s="90">
        <v>38664</v>
      </c>
      <c r="C319" s="75">
        <v>45</v>
      </c>
      <c r="D319" s="91">
        <f t="shared" si="18"/>
        <v>0</v>
      </c>
      <c r="E319" s="92">
        <f t="shared" si="16"/>
        <v>0</v>
      </c>
      <c r="F319" s="93" t="e">
        <f t="shared" si="17"/>
        <v>#DIV/0!</v>
      </c>
    </row>
    <row r="320" spans="1:6" x14ac:dyDescent="0.2">
      <c r="A320" s="328"/>
      <c r="B320" s="90">
        <v>38665</v>
      </c>
      <c r="C320" s="75">
        <v>45</v>
      </c>
      <c r="D320" s="91">
        <f t="shared" si="18"/>
        <v>0</v>
      </c>
      <c r="E320" s="92">
        <f t="shared" si="16"/>
        <v>0</v>
      </c>
      <c r="F320" s="93" t="e">
        <f t="shared" si="17"/>
        <v>#DIV/0!</v>
      </c>
    </row>
    <row r="321" spans="1:6" x14ac:dyDescent="0.2">
      <c r="A321" s="328"/>
      <c r="B321" s="90">
        <v>38666</v>
      </c>
      <c r="C321" s="75">
        <v>45</v>
      </c>
      <c r="D321" s="91">
        <f t="shared" si="18"/>
        <v>0</v>
      </c>
      <c r="E321" s="92">
        <f t="shared" si="16"/>
        <v>0</v>
      </c>
      <c r="F321" s="93" t="e">
        <f t="shared" si="17"/>
        <v>#DIV/0!</v>
      </c>
    </row>
    <row r="322" spans="1:6" x14ac:dyDescent="0.2">
      <c r="A322" s="328"/>
      <c r="B322" s="90">
        <v>38667</v>
      </c>
      <c r="C322" s="75">
        <v>45</v>
      </c>
      <c r="D322" s="91">
        <f t="shared" si="18"/>
        <v>0</v>
      </c>
      <c r="E322" s="92">
        <f t="shared" si="16"/>
        <v>0</v>
      </c>
      <c r="F322" s="93" t="e">
        <f t="shared" si="17"/>
        <v>#DIV/0!</v>
      </c>
    </row>
    <row r="323" spans="1:6" x14ac:dyDescent="0.2">
      <c r="A323" s="328"/>
      <c r="B323" s="90">
        <v>38668</v>
      </c>
      <c r="C323" s="75">
        <v>45</v>
      </c>
      <c r="D323" s="91">
        <f t="shared" si="18"/>
        <v>0</v>
      </c>
      <c r="E323" s="92">
        <f t="shared" si="16"/>
        <v>0</v>
      </c>
      <c r="F323" s="93" t="e">
        <f t="shared" si="17"/>
        <v>#DIV/0!</v>
      </c>
    </row>
    <row r="324" spans="1:6" x14ac:dyDescent="0.2">
      <c r="A324" s="328"/>
      <c r="B324" s="90">
        <v>38669</v>
      </c>
      <c r="C324" s="75">
        <v>46</v>
      </c>
      <c r="D324" s="91">
        <f t="shared" si="18"/>
        <v>0</v>
      </c>
      <c r="E324" s="92">
        <f t="shared" si="16"/>
        <v>0</v>
      </c>
      <c r="F324" s="93" t="e">
        <f t="shared" si="17"/>
        <v>#DIV/0!</v>
      </c>
    </row>
    <row r="325" spans="1:6" x14ac:dyDescent="0.2">
      <c r="A325" s="328"/>
      <c r="B325" s="90">
        <v>38670</v>
      </c>
      <c r="C325" s="75">
        <v>46</v>
      </c>
      <c r="D325" s="91">
        <f t="shared" si="18"/>
        <v>0</v>
      </c>
      <c r="E325" s="92">
        <f t="shared" si="16"/>
        <v>0</v>
      </c>
      <c r="F325" s="93" t="e">
        <f t="shared" si="17"/>
        <v>#DIV/0!</v>
      </c>
    </row>
    <row r="326" spans="1:6" x14ac:dyDescent="0.2">
      <c r="A326" s="328"/>
      <c r="B326" s="90">
        <v>38671</v>
      </c>
      <c r="C326" s="75">
        <v>46</v>
      </c>
      <c r="D326" s="91">
        <f t="shared" si="18"/>
        <v>0</v>
      </c>
      <c r="E326" s="92">
        <f t="shared" si="16"/>
        <v>0</v>
      </c>
      <c r="F326" s="93" t="e">
        <f t="shared" si="17"/>
        <v>#DIV/0!</v>
      </c>
    </row>
    <row r="327" spans="1:6" x14ac:dyDescent="0.2">
      <c r="A327" s="328"/>
      <c r="B327" s="90">
        <v>38672</v>
      </c>
      <c r="C327" s="75">
        <v>46</v>
      </c>
      <c r="D327" s="91">
        <f t="shared" si="18"/>
        <v>0</v>
      </c>
      <c r="E327" s="92">
        <f t="shared" si="16"/>
        <v>0</v>
      </c>
      <c r="F327" s="93" t="e">
        <f t="shared" si="17"/>
        <v>#DIV/0!</v>
      </c>
    </row>
    <row r="328" spans="1:6" x14ac:dyDescent="0.2">
      <c r="A328" s="328"/>
      <c r="B328" s="90">
        <v>38673</v>
      </c>
      <c r="C328" s="75">
        <v>46</v>
      </c>
      <c r="D328" s="91">
        <f t="shared" si="18"/>
        <v>0</v>
      </c>
      <c r="E328" s="92">
        <f t="shared" si="16"/>
        <v>0</v>
      </c>
      <c r="F328" s="93" t="e">
        <f t="shared" si="17"/>
        <v>#DIV/0!</v>
      </c>
    </row>
    <row r="329" spans="1:6" x14ac:dyDescent="0.2">
      <c r="A329" s="328"/>
      <c r="B329" s="90">
        <v>38674</v>
      </c>
      <c r="C329" s="75">
        <v>46</v>
      </c>
      <c r="D329" s="91">
        <f t="shared" si="18"/>
        <v>0</v>
      </c>
      <c r="E329" s="92">
        <f t="shared" ref="E329:E372" si="19">MAX(D329-F$2,0)</f>
        <v>0</v>
      </c>
      <c r="F329" s="93" t="e">
        <f t="shared" ref="F329:F372" si="20">E329/$F$4*1.604</f>
        <v>#DIV/0!</v>
      </c>
    </row>
    <row r="330" spans="1:6" x14ac:dyDescent="0.2">
      <c r="A330" s="328"/>
      <c r="B330" s="90">
        <v>38675</v>
      </c>
      <c r="C330" s="75">
        <v>46</v>
      </c>
      <c r="D330" s="91">
        <f t="shared" si="18"/>
        <v>0</v>
      </c>
      <c r="E330" s="92">
        <f t="shared" si="19"/>
        <v>0</v>
      </c>
      <c r="F330" s="93" t="e">
        <f t="shared" si="20"/>
        <v>#DIV/0!</v>
      </c>
    </row>
    <row r="331" spans="1:6" x14ac:dyDescent="0.2">
      <c r="A331" s="328"/>
      <c r="B331" s="90">
        <v>38676</v>
      </c>
      <c r="C331" s="75">
        <v>47</v>
      </c>
      <c r="D331" s="91">
        <f t="shared" si="18"/>
        <v>0</v>
      </c>
      <c r="E331" s="92">
        <f t="shared" si="19"/>
        <v>0</v>
      </c>
      <c r="F331" s="93" t="e">
        <f t="shared" si="20"/>
        <v>#DIV/0!</v>
      </c>
    </row>
    <row r="332" spans="1:6" x14ac:dyDescent="0.2">
      <c r="A332" s="328"/>
      <c r="B332" s="90">
        <v>38677</v>
      </c>
      <c r="C332" s="75">
        <v>47</v>
      </c>
      <c r="D332" s="91">
        <f t="shared" si="18"/>
        <v>0</v>
      </c>
      <c r="E332" s="92">
        <f t="shared" si="19"/>
        <v>0</v>
      </c>
      <c r="F332" s="93" t="e">
        <f t="shared" si="20"/>
        <v>#DIV/0!</v>
      </c>
    </row>
    <row r="333" spans="1:6" x14ac:dyDescent="0.2">
      <c r="A333" s="328"/>
      <c r="B333" s="90">
        <v>38678</v>
      </c>
      <c r="C333" s="75">
        <v>47</v>
      </c>
      <c r="D333" s="91">
        <f t="shared" si="18"/>
        <v>0</v>
      </c>
      <c r="E333" s="92">
        <f t="shared" si="19"/>
        <v>0</v>
      </c>
      <c r="F333" s="93" t="e">
        <f t="shared" si="20"/>
        <v>#DIV/0!</v>
      </c>
    </row>
    <row r="334" spans="1:6" x14ac:dyDescent="0.2">
      <c r="A334" s="328"/>
      <c r="B334" s="90">
        <v>38679</v>
      </c>
      <c r="C334" s="75">
        <v>47</v>
      </c>
      <c r="D334" s="91">
        <f t="shared" si="18"/>
        <v>0</v>
      </c>
      <c r="E334" s="92">
        <f t="shared" si="19"/>
        <v>0</v>
      </c>
      <c r="F334" s="93" t="e">
        <f t="shared" si="20"/>
        <v>#DIV/0!</v>
      </c>
    </row>
    <row r="335" spans="1:6" x14ac:dyDescent="0.2">
      <c r="A335" s="328"/>
      <c r="B335" s="90">
        <v>38680</v>
      </c>
      <c r="C335" s="75">
        <v>47</v>
      </c>
      <c r="D335" s="91">
        <f t="shared" si="18"/>
        <v>0</v>
      </c>
      <c r="E335" s="92">
        <f t="shared" si="19"/>
        <v>0</v>
      </c>
      <c r="F335" s="93" t="e">
        <f t="shared" si="20"/>
        <v>#DIV/0!</v>
      </c>
    </row>
    <row r="336" spans="1:6" x14ac:dyDescent="0.2">
      <c r="A336" s="328"/>
      <c r="B336" s="90">
        <v>38681</v>
      </c>
      <c r="C336" s="75">
        <v>47</v>
      </c>
      <c r="D336" s="91">
        <f t="shared" si="18"/>
        <v>0</v>
      </c>
      <c r="E336" s="92">
        <f t="shared" si="19"/>
        <v>0</v>
      </c>
      <c r="F336" s="93" t="e">
        <f t="shared" si="20"/>
        <v>#DIV/0!</v>
      </c>
    </row>
    <row r="337" spans="1:6" x14ac:dyDescent="0.2">
      <c r="A337" s="328"/>
      <c r="B337" s="90">
        <v>38682</v>
      </c>
      <c r="C337" s="75">
        <v>47</v>
      </c>
      <c r="D337" s="91">
        <f t="shared" si="18"/>
        <v>0</v>
      </c>
      <c r="E337" s="92">
        <f t="shared" si="19"/>
        <v>0</v>
      </c>
      <c r="F337" s="93" t="e">
        <f t="shared" si="20"/>
        <v>#DIV/0!</v>
      </c>
    </row>
    <row r="338" spans="1:6" x14ac:dyDescent="0.2">
      <c r="A338" s="328"/>
      <c r="B338" s="90">
        <v>38683</v>
      </c>
      <c r="C338" s="75">
        <v>48</v>
      </c>
      <c r="D338" s="91">
        <f t="shared" si="18"/>
        <v>0</v>
      </c>
      <c r="E338" s="92">
        <f t="shared" si="19"/>
        <v>0</v>
      </c>
      <c r="F338" s="93" t="e">
        <f t="shared" si="20"/>
        <v>#DIV/0!</v>
      </c>
    </row>
    <row r="339" spans="1:6" x14ac:dyDescent="0.2">
      <c r="A339" s="328"/>
      <c r="B339" s="90">
        <v>38684</v>
      </c>
      <c r="C339" s="75">
        <v>48</v>
      </c>
      <c r="D339" s="91">
        <f t="shared" si="18"/>
        <v>0</v>
      </c>
      <c r="E339" s="92">
        <f t="shared" si="19"/>
        <v>0</v>
      </c>
      <c r="F339" s="93" t="e">
        <f t="shared" si="20"/>
        <v>#DIV/0!</v>
      </c>
    </row>
    <row r="340" spans="1:6" x14ac:dyDescent="0.2">
      <c r="A340" s="328"/>
      <c r="B340" s="90">
        <v>38685</v>
      </c>
      <c r="C340" s="75">
        <v>48</v>
      </c>
      <c r="D340" s="91">
        <f t="shared" si="18"/>
        <v>0</v>
      </c>
      <c r="E340" s="92">
        <f t="shared" si="19"/>
        <v>0</v>
      </c>
      <c r="F340" s="93" t="e">
        <f t="shared" si="20"/>
        <v>#DIV/0!</v>
      </c>
    </row>
    <row r="341" spans="1:6" x14ac:dyDescent="0.2">
      <c r="A341" s="328"/>
      <c r="B341" s="90">
        <v>38686</v>
      </c>
      <c r="C341" s="75">
        <v>48</v>
      </c>
      <c r="D341" s="91">
        <f t="shared" si="18"/>
        <v>0</v>
      </c>
      <c r="E341" s="92">
        <f t="shared" si="19"/>
        <v>0</v>
      </c>
      <c r="F341" s="93" t="e">
        <f t="shared" si="20"/>
        <v>#DIV/0!</v>
      </c>
    </row>
    <row r="342" spans="1:6" x14ac:dyDescent="0.2">
      <c r="A342" s="327" t="s">
        <v>93</v>
      </c>
      <c r="B342" s="90">
        <v>38687</v>
      </c>
      <c r="C342" s="75">
        <v>48</v>
      </c>
      <c r="D342" s="91">
        <f t="shared" si="18"/>
        <v>0</v>
      </c>
      <c r="E342" s="92">
        <f t="shared" si="19"/>
        <v>0</v>
      </c>
      <c r="F342" s="93" t="e">
        <f t="shared" si="20"/>
        <v>#DIV/0!</v>
      </c>
    </row>
    <row r="343" spans="1:6" x14ac:dyDescent="0.2">
      <c r="A343" s="328"/>
      <c r="B343" s="90">
        <v>38688</v>
      </c>
      <c r="C343" s="75">
        <v>48</v>
      </c>
      <c r="D343" s="91">
        <f t="shared" si="18"/>
        <v>0</v>
      </c>
      <c r="E343" s="92">
        <f t="shared" si="19"/>
        <v>0</v>
      </c>
      <c r="F343" s="93" t="e">
        <f t="shared" si="20"/>
        <v>#DIV/0!</v>
      </c>
    </row>
    <row r="344" spans="1:6" x14ac:dyDescent="0.2">
      <c r="A344" s="328"/>
      <c r="B344" s="90">
        <v>38689</v>
      </c>
      <c r="C344" s="75">
        <v>48</v>
      </c>
      <c r="D344" s="91">
        <f t="shared" si="18"/>
        <v>0</v>
      </c>
      <c r="E344" s="92">
        <f t="shared" si="19"/>
        <v>0</v>
      </c>
      <c r="F344" s="93" t="e">
        <f t="shared" si="20"/>
        <v>#DIV/0!</v>
      </c>
    </row>
    <row r="345" spans="1:6" x14ac:dyDescent="0.2">
      <c r="A345" s="328"/>
      <c r="B345" s="90">
        <v>38690</v>
      </c>
      <c r="C345" s="75">
        <v>49</v>
      </c>
      <c r="D345" s="91">
        <f t="shared" si="18"/>
        <v>0</v>
      </c>
      <c r="E345" s="92">
        <f t="shared" si="19"/>
        <v>0</v>
      </c>
      <c r="F345" s="93" t="e">
        <f t="shared" si="20"/>
        <v>#DIV/0!</v>
      </c>
    </row>
    <row r="346" spans="1:6" ht="12.75" customHeight="1" x14ac:dyDescent="0.2">
      <c r="A346" s="328"/>
      <c r="B346" s="90">
        <v>38691</v>
      </c>
      <c r="C346" s="75">
        <v>49</v>
      </c>
      <c r="D346" s="91">
        <f t="shared" si="18"/>
        <v>0</v>
      </c>
      <c r="E346" s="92">
        <f t="shared" si="19"/>
        <v>0</v>
      </c>
      <c r="F346" s="93" t="e">
        <f t="shared" si="20"/>
        <v>#DIV/0!</v>
      </c>
    </row>
    <row r="347" spans="1:6" x14ac:dyDescent="0.2">
      <c r="A347" s="328"/>
      <c r="B347" s="90">
        <v>38692</v>
      </c>
      <c r="C347" s="75">
        <v>49</v>
      </c>
      <c r="D347" s="91">
        <f t="shared" si="18"/>
        <v>0</v>
      </c>
      <c r="E347" s="92">
        <f t="shared" si="19"/>
        <v>0</v>
      </c>
      <c r="F347" s="93" t="e">
        <f t="shared" si="20"/>
        <v>#DIV/0!</v>
      </c>
    </row>
    <row r="348" spans="1:6" x14ac:dyDescent="0.2">
      <c r="A348" s="328"/>
      <c r="B348" s="90">
        <v>38693</v>
      </c>
      <c r="C348" s="75">
        <v>49</v>
      </c>
      <c r="D348" s="91">
        <f t="shared" si="18"/>
        <v>0</v>
      </c>
      <c r="E348" s="92">
        <f t="shared" si="19"/>
        <v>0</v>
      </c>
      <c r="F348" s="93" t="e">
        <f t="shared" si="20"/>
        <v>#DIV/0!</v>
      </c>
    </row>
    <row r="349" spans="1:6" x14ac:dyDescent="0.2">
      <c r="A349" s="328"/>
      <c r="B349" s="90">
        <v>38694</v>
      </c>
      <c r="C349" s="75">
        <v>49</v>
      </c>
      <c r="D349" s="91">
        <f t="shared" si="18"/>
        <v>0</v>
      </c>
      <c r="E349" s="92">
        <f t="shared" si="19"/>
        <v>0</v>
      </c>
      <c r="F349" s="93" t="e">
        <f t="shared" si="20"/>
        <v>#DIV/0!</v>
      </c>
    </row>
    <row r="350" spans="1:6" x14ac:dyDescent="0.2">
      <c r="A350" s="328"/>
      <c r="B350" s="90">
        <v>38695</v>
      </c>
      <c r="C350" s="75">
        <v>49</v>
      </c>
      <c r="D350" s="91">
        <f t="shared" si="18"/>
        <v>0</v>
      </c>
      <c r="E350" s="92">
        <f t="shared" si="19"/>
        <v>0</v>
      </c>
      <c r="F350" s="93" t="e">
        <f t="shared" si="20"/>
        <v>#DIV/0!</v>
      </c>
    </row>
    <row r="351" spans="1:6" x14ac:dyDescent="0.2">
      <c r="A351" s="328"/>
      <c r="B351" s="90">
        <v>38696</v>
      </c>
      <c r="C351" s="75">
        <v>49</v>
      </c>
      <c r="D351" s="91">
        <f t="shared" si="18"/>
        <v>0</v>
      </c>
      <c r="E351" s="92">
        <f t="shared" si="19"/>
        <v>0</v>
      </c>
      <c r="F351" s="93" t="e">
        <f t="shared" si="20"/>
        <v>#DIV/0!</v>
      </c>
    </row>
    <row r="352" spans="1:6" x14ac:dyDescent="0.2">
      <c r="A352" s="328"/>
      <c r="B352" s="90">
        <v>38697</v>
      </c>
      <c r="C352" s="75">
        <v>50</v>
      </c>
      <c r="D352" s="91">
        <f t="shared" si="18"/>
        <v>0</v>
      </c>
      <c r="E352" s="92">
        <f t="shared" si="19"/>
        <v>0</v>
      </c>
      <c r="F352" s="93" t="e">
        <f t="shared" si="20"/>
        <v>#DIV/0!</v>
      </c>
    </row>
    <row r="353" spans="1:6" x14ac:dyDescent="0.2">
      <c r="A353" s="328"/>
      <c r="B353" s="90">
        <v>38698</v>
      </c>
      <c r="C353" s="75">
        <v>50</v>
      </c>
      <c r="D353" s="91">
        <f t="shared" si="18"/>
        <v>0</v>
      </c>
      <c r="E353" s="92">
        <f t="shared" si="19"/>
        <v>0</v>
      </c>
      <c r="F353" s="93" t="e">
        <f t="shared" si="20"/>
        <v>#DIV/0!</v>
      </c>
    </row>
    <row r="354" spans="1:6" x14ac:dyDescent="0.2">
      <c r="A354" s="328"/>
      <c r="B354" s="90">
        <v>38699</v>
      </c>
      <c r="C354" s="75">
        <v>50</v>
      </c>
      <c r="D354" s="91">
        <f t="shared" si="18"/>
        <v>0</v>
      </c>
      <c r="E354" s="92">
        <f t="shared" si="19"/>
        <v>0</v>
      </c>
      <c r="F354" s="93" t="e">
        <f t="shared" si="20"/>
        <v>#DIV/0!</v>
      </c>
    </row>
    <row r="355" spans="1:6" x14ac:dyDescent="0.2">
      <c r="A355" s="328"/>
      <c r="B355" s="90">
        <v>38700</v>
      </c>
      <c r="C355" s="75">
        <v>50</v>
      </c>
      <c r="D355" s="91">
        <f t="shared" si="18"/>
        <v>0</v>
      </c>
      <c r="E355" s="92">
        <f t="shared" si="19"/>
        <v>0</v>
      </c>
      <c r="F355" s="93" t="e">
        <f t="shared" si="20"/>
        <v>#DIV/0!</v>
      </c>
    </row>
    <row r="356" spans="1:6" x14ac:dyDescent="0.2">
      <c r="A356" s="328"/>
      <c r="B356" s="90">
        <v>38701</v>
      </c>
      <c r="C356" s="75">
        <v>50</v>
      </c>
      <c r="D356" s="91">
        <f t="shared" si="18"/>
        <v>0</v>
      </c>
      <c r="E356" s="92">
        <f t="shared" si="19"/>
        <v>0</v>
      </c>
      <c r="F356" s="93" t="e">
        <f t="shared" si="20"/>
        <v>#DIV/0!</v>
      </c>
    </row>
    <row r="357" spans="1:6" x14ac:dyDescent="0.2">
      <c r="A357" s="328"/>
      <c r="B357" s="90">
        <v>38702</v>
      </c>
      <c r="C357" s="75">
        <v>50</v>
      </c>
      <c r="D357" s="91">
        <f t="shared" si="18"/>
        <v>0</v>
      </c>
      <c r="E357" s="92">
        <f t="shared" si="19"/>
        <v>0</v>
      </c>
      <c r="F357" s="93" t="e">
        <f t="shared" si="20"/>
        <v>#DIV/0!</v>
      </c>
    </row>
    <row r="358" spans="1:6" x14ac:dyDescent="0.2">
      <c r="A358" s="328"/>
      <c r="B358" s="90">
        <v>38703</v>
      </c>
      <c r="C358" s="75">
        <v>50</v>
      </c>
      <c r="D358" s="91">
        <f t="shared" si="18"/>
        <v>0</v>
      </c>
      <c r="E358" s="92">
        <f t="shared" si="19"/>
        <v>0</v>
      </c>
      <c r="F358" s="93" t="e">
        <f t="shared" si="20"/>
        <v>#DIV/0!</v>
      </c>
    </row>
    <row r="359" spans="1:6" x14ac:dyDescent="0.2">
      <c r="A359" s="328"/>
      <c r="B359" s="90">
        <v>38704</v>
      </c>
      <c r="C359" s="75">
        <v>51</v>
      </c>
      <c r="D359" s="91">
        <f t="shared" si="18"/>
        <v>0</v>
      </c>
      <c r="E359" s="92">
        <f t="shared" si="19"/>
        <v>0</v>
      </c>
      <c r="F359" s="93" t="e">
        <f t="shared" si="20"/>
        <v>#DIV/0!</v>
      </c>
    </row>
    <row r="360" spans="1:6" x14ac:dyDescent="0.2">
      <c r="A360" s="328"/>
      <c r="B360" s="90">
        <v>38705</v>
      </c>
      <c r="C360" s="75">
        <v>51</v>
      </c>
      <c r="D360" s="91">
        <f t="shared" ref="D360:D372" si="21">VLOOKUP(B360,H$9:L$42,5)</f>
        <v>0</v>
      </c>
      <c r="E360" s="92">
        <f t="shared" si="19"/>
        <v>0</v>
      </c>
      <c r="F360" s="93" t="e">
        <f t="shared" si="20"/>
        <v>#DIV/0!</v>
      </c>
    </row>
    <row r="361" spans="1:6" x14ac:dyDescent="0.2">
      <c r="A361" s="328"/>
      <c r="B361" s="90">
        <v>38706</v>
      </c>
      <c r="C361" s="75">
        <v>51</v>
      </c>
      <c r="D361" s="91">
        <f t="shared" si="21"/>
        <v>0</v>
      </c>
      <c r="E361" s="92">
        <f t="shared" si="19"/>
        <v>0</v>
      </c>
      <c r="F361" s="93" t="e">
        <f t="shared" si="20"/>
        <v>#DIV/0!</v>
      </c>
    </row>
    <row r="362" spans="1:6" x14ac:dyDescent="0.2">
      <c r="A362" s="328"/>
      <c r="B362" s="90">
        <v>38707</v>
      </c>
      <c r="C362" s="75">
        <v>51</v>
      </c>
      <c r="D362" s="91">
        <f t="shared" si="21"/>
        <v>0</v>
      </c>
      <c r="E362" s="92">
        <f t="shared" si="19"/>
        <v>0</v>
      </c>
      <c r="F362" s="93" t="e">
        <f t="shared" si="20"/>
        <v>#DIV/0!</v>
      </c>
    </row>
    <row r="363" spans="1:6" x14ac:dyDescent="0.2">
      <c r="A363" s="328"/>
      <c r="B363" s="90">
        <v>38708</v>
      </c>
      <c r="C363" s="75">
        <v>51</v>
      </c>
      <c r="D363" s="91">
        <f t="shared" si="21"/>
        <v>0</v>
      </c>
      <c r="E363" s="92">
        <f t="shared" si="19"/>
        <v>0</v>
      </c>
      <c r="F363" s="93" t="e">
        <f t="shared" si="20"/>
        <v>#DIV/0!</v>
      </c>
    </row>
    <row r="364" spans="1:6" x14ac:dyDescent="0.2">
      <c r="A364" s="328"/>
      <c r="B364" s="90">
        <v>38709</v>
      </c>
      <c r="C364" s="75">
        <v>51</v>
      </c>
      <c r="D364" s="91">
        <f t="shared" si="21"/>
        <v>0</v>
      </c>
      <c r="E364" s="92">
        <f t="shared" si="19"/>
        <v>0</v>
      </c>
      <c r="F364" s="93" t="e">
        <f t="shared" si="20"/>
        <v>#DIV/0!</v>
      </c>
    </row>
    <row r="365" spans="1:6" x14ac:dyDescent="0.2">
      <c r="A365" s="328"/>
      <c r="B365" s="90">
        <v>38710</v>
      </c>
      <c r="C365" s="75">
        <v>51</v>
      </c>
      <c r="D365" s="91">
        <f t="shared" si="21"/>
        <v>0</v>
      </c>
      <c r="E365" s="92">
        <f t="shared" si="19"/>
        <v>0</v>
      </c>
      <c r="F365" s="93" t="e">
        <f t="shared" si="20"/>
        <v>#DIV/0!</v>
      </c>
    </row>
    <row r="366" spans="1:6" x14ac:dyDescent="0.2">
      <c r="A366" s="328"/>
      <c r="B366" s="90">
        <v>38711</v>
      </c>
      <c r="C366" s="75">
        <v>52</v>
      </c>
      <c r="D366" s="91">
        <f t="shared" si="21"/>
        <v>0</v>
      </c>
      <c r="E366" s="92">
        <f t="shared" si="19"/>
        <v>0</v>
      </c>
      <c r="F366" s="93" t="e">
        <f t="shared" si="20"/>
        <v>#DIV/0!</v>
      </c>
    </row>
    <row r="367" spans="1:6" x14ac:dyDescent="0.2">
      <c r="A367" s="328"/>
      <c r="B367" s="90">
        <v>38712</v>
      </c>
      <c r="C367" s="75">
        <v>52</v>
      </c>
      <c r="D367" s="91">
        <f t="shared" si="21"/>
        <v>0</v>
      </c>
      <c r="E367" s="92">
        <f t="shared" si="19"/>
        <v>0</v>
      </c>
      <c r="F367" s="93" t="e">
        <f t="shared" si="20"/>
        <v>#DIV/0!</v>
      </c>
    </row>
    <row r="368" spans="1:6" x14ac:dyDescent="0.2">
      <c r="A368" s="328"/>
      <c r="B368" s="90">
        <v>38713</v>
      </c>
      <c r="C368" s="75">
        <v>52</v>
      </c>
      <c r="D368" s="91">
        <f t="shared" si="21"/>
        <v>0</v>
      </c>
      <c r="E368" s="92">
        <f t="shared" si="19"/>
        <v>0</v>
      </c>
      <c r="F368" s="93" t="e">
        <f t="shared" si="20"/>
        <v>#DIV/0!</v>
      </c>
    </row>
    <row r="369" spans="1:6" x14ac:dyDescent="0.2">
      <c r="A369" s="328"/>
      <c r="B369" s="90">
        <v>38714</v>
      </c>
      <c r="C369" s="75">
        <v>52</v>
      </c>
      <c r="D369" s="91">
        <f t="shared" si="21"/>
        <v>0</v>
      </c>
      <c r="E369" s="92">
        <f t="shared" si="19"/>
        <v>0</v>
      </c>
      <c r="F369" s="93" t="e">
        <f t="shared" si="20"/>
        <v>#DIV/0!</v>
      </c>
    </row>
    <row r="370" spans="1:6" x14ac:dyDescent="0.2">
      <c r="A370" s="328"/>
      <c r="B370" s="90">
        <v>38715</v>
      </c>
      <c r="C370" s="75">
        <v>52</v>
      </c>
      <c r="D370" s="91">
        <f t="shared" si="21"/>
        <v>0</v>
      </c>
      <c r="E370" s="92">
        <f t="shared" si="19"/>
        <v>0</v>
      </c>
      <c r="F370" s="93" t="e">
        <f t="shared" si="20"/>
        <v>#DIV/0!</v>
      </c>
    </row>
    <row r="371" spans="1:6" x14ac:dyDescent="0.2">
      <c r="A371" s="328"/>
      <c r="B371" s="90">
        <v>38716</v>
      </c>
      <c r="C371" s="75">
        <v>52</v>
      </c>
      <c r="D371" s="91">
        <f t="shared" si="21"/>
        <v>0</v>
      </c>
      <c r="E371" s="92">
        <f t="shared" si="19"/>
        <v>0</v>
      </c>
      <c r="F371" s="93" t="e">
        <f t="shared" si="20"/>
        <v>#DIV/0!</v>
      </c>
    </row>
    <row r="372" spans="1:6" ht="13.5" thickBot="1" x14ac:dyDescent="0.25">
      <c r="A372" s="329"/>
      <c r="B372" s="104">
        <v>38717</v>
      </c>
      <c r="C372" s="76">
        <v>52</v>
      </c>
      <c r="D372" s="91">
        <f t="shared" si="21"/>
        <v>0</v>
      </c>
      <c r="E372" s="92">
        <f t="shared" si="19"/>
        <v>0</v>
      </c>
      <c r="F372" s="93" t="e">
        <f t="shared" si="20"/>
        <v>#DIV/0!</v>
      </c>
    </row>
  </sheetData>
  <mergeCells count="12">
    <mergeCell ref="A342:A372"/>
    <mergeCell ref="A8:A38"/>
    <mergeCell ref="A39:A66"/>
    <mergeCell ref="A67:A97"/>
    <mergeCell ref="A98:A127"/>
    <mergeCell ref="A128:A158"/>
    <mergeCell ref="A159:A188"/>
    <mergeCell ref="A189:A219"/>
    <mergeCell ref="A220:A250"/>
    <mergeCell ref="A251:A280"/>
    <mergeCell ref="A281:A311"/>
    <mergeCell ref="A312:A341"/>
  </mergeCells>
  <phoneticPr fontId="0" type="noConversion"/>
  <pageMargins left="0.75" right="0.75" top="1" bottom="1" header="0.5" footer="0.5"/>
  <pageSetup orientation="portrait" horizontalDpi="355" verticalDpi="46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4">
              <controlPr defaultSize="0" autoLine="0" autoPict="0">
                <anchor moveWithCells="1">
                  <from>
                    <xdr:col>2</xdr:col>
                    <xdr:colOff>76200</xdr:colOff>
                    <xdr:row>2</xdr:row>
                    <xdr:rowOff>66675</xdr:rowOff>
                  </from>
                  <to>
                    <xdr:col>2</xdr:col>
                    <xdr:colOff>895350</xdr:colOff>
                    <xdr:row>2</xdr:row>
                    <xdr:rowOff>266700</xdr:rowOff>
                  </to>
                </anchor>
              </controlPr>
            </control>
          </mc:Choice>
        </mc:AlternateContent>
        <mc:AlternateContent xmlns:mc="http://schemas.openxmlformats.org/markup-compatibility/2006">
          <mc:Choice Requires="x14">
            <control shapeId="2053" r:id="rId5" name="Drop Down 5">
              <controlPr defaultSize="0" autoLine="0" autoPict="0">
                <anchor moveWithCells="1">
                  <from>
                    <xdr:col>2</xdr:col>
                    <xdr:colOff>76200</xdr:colOff>
                    <xdr:row>3</xdr:row>
                    <xdr:rowOff>76200</xdr:rowOff>
                  </from>
                  <to>
                    <xdr:col>2</xdr:col>
                    <xdr:colOff>895350</xdr:colOff>
                    <xdr:row>3</xdr:row>
                    <xdr:rowOff>285750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2:V53"/>
  <sheetViews>
    <sheetView workbookViewId="0"/>
  </sheetViews>
  <sheetFormatPr defaultRowHeight="12.75" x14ac:dyDescent="0.2"/>
  <cols>
    <col min="22" max="22" width="12" bestFit="1" customWidth="1"/>
  </cols>
  <sheetData>
    <row r="2" spans="1:22" x14ac:dyDescent="0.2">
      <c r="A2" t="s">
        <v>138</v>
      </c>
      <c r="C2" s="178">
        <v>16.5</v>
      </c>
      <c r="D2" t="s">
        <v>139</v>
      </c>
    </row>
    <row r="4" spans="1:22" x14ac:dyDescent="0.2">
      <c r="A4" s="60" t="s">
        <v>0</v>
      </c>
      <c r="B4" s="60" t="s">
        <v>137</v>
      </c>
      <c r="C4" s="60">
        <v>1</v>
      </c>
      <c r="D4" s="60">
        <v>2</v>
      </c>
      <c r="E4" s="60">
        <v>3</v>
      </c>
      <c r="F4" s="60">
        <v>4</v>
      </c>
      <c r="G4" s="60">
        <v>5</v>
      </c>
      <c r="H4" s="60">
        <v>6</v>
      </c>
      <c r="I4" s="60">
        <v>7</v>
      </c>
      <c r="J4" s="60">
        <v>8</v>
      </c>
      <c r="K4" s="60">
        <v>9</v>
      </c>
      <c r="L4" s="60">
        <v>10</v>
      </c>
      <c r="M4" s="60">
        <v>11</v>
      </c>
      <c r="N4" s="60">
        <v>12</v>
      </c>
      <c r="O4" s="60">
        <v>13</v>
      </c>
      <c r="P4" s="60">
        <v>14</v>
      </c>
      <c r="Q4" s="60">
        <v>15</v>
      </c>
      <c r="R4" s="60">
        <v>16</v>
      </c>
      <c r="S4" s="60" t="s">
        <v>39</v>
      </c>
      <c r="T4" s="60" t="s">
        <v>142</v>
      </c>
      <c r="U4" s="60" t="s">
        <v>143</v>
      </c>
      <c r="V4" s="60" t="s">
        <v>144</v>
      </c>
    </row>
    <row r="5" spans="1:22" x14ac:dyDescent="0.2">
      <c r="A5" s="60"/>
      <c r="B5" s="60" t="s">
        <v>140</v>
      </c>
      <c r="C5" s="60" t="s">
        <v>141</v>
      </c>
      <c r="D5" s="60" t="s">
        <v>141</v>
      </c>
      <c r="E5" s="60" t="s">
        <v>141</v>
      </c>
      <c r="F5" s="60" t="s">
        <v>141</v>
      </c>
      <c r="G5" s="60" t="s">
        <v>141</v>
      </c>
      <c r="H5" s="60" t="s">
        <v>141</v>
      </c>
      <c r="I5" s="60" t="s">
        <v>141</v>
      </c>
      <c r="J5" s="60" t="s">
        <v>141</v>
      </c>
      <c r="K5" s="60" t="s">
        <v>141</v>
      </c>
      <c r="L5" s="60" t="s">
        <v>141</v>
      </c>
      <c r="M5" s="60" t="s">
        <v>141</v>
      </c>
      <c r="N5" s="60" t="s">
        <v>141</v>
      </c>
      <c r="O5" s="60" t="s">
        <v>141</v>
      </c>
      <c r="P5" s="60" t="s">
        <v>141</v>
      </c>
      <c r="Q5" s="60" t="s">
        <v>141</v>
      </c>
      <c r="R5" s="60" t="s">
        <v>141</v>
      </c>
      <c r="S5" s="60" t="s">
        <v>141</v>
      </c>
      <c r="T5" s="60" t="s">
        <v>153</v>
      </c>
      <c r="U5" s="60" t="s">
        <v>141</v>
      </c>
      <c r="V5" s="60" t="s">
        <v>145</v>
      </c>
    </row>
    <row r="6" spans="1:22" x14ac:dyDescent="0.2">
      <c r="A6" s="179">
        <v>1</v>
      </c>
      <c r="B6" s="116">
        <v>6</v>
      </c>
      <c r="C6" s="116">
        <v>45</v>
      </c>
      <c r="D6" s="116">
        <v>45</v>
      </c>
      <c r="E6" s="116">
        <v>45</v>
      </c>
      <c r="F6" s="116">
        <v>45</v>
      </c>
      <c r="G6" s="116">
        <v>45</v>
      </c>
      <c r="H6" s="116">
        <v>45</v>
      </c>
      <c r="I6" s="116"/>
      <c r="J6" s="116"/>
      <c r="K6" s="116"/>
      <c r="L6" s="116"/>
      <c r="M6" s="116"/>
      <c r="N6" s="116"/>
      <c r="O6" s="116"/>
      <c r="P6" s="116"/>
      <c r="Q6" s="116"/>
      <c r="R6" s="116"/>
      <c r="S6" s="179">
        <f t="shared" ref="S6:S17" si="0">SUM(C6:R6)</f>
        <v>270</v>
      </c>
      <c r="T6" s="180">
        <f>COUNT(C6:R6)</f>
        <v>6</v>
      </c>
      <c r="U6" s="179">
        <f t="shared" ref="U6:U18" si="1">S6/T6</f>
        <v>45</v>
      </c>
      <c r="V6" s="181">
        <f t="shared" ref="V6:V18" si="2">U6*3.66/(B6*$C$2)</f>
        <v>1.6636363636363638</v>
      </c>
    </row>
    <row r="7" spans="1:22" x14ac:dyDescent="0.2">
      <c r="A7" s="179">
        <v>2</v>
      </c>
      <c r="B7" s="116">
        <v>1</v>
      </c>
      <c r="C7" s="116">
        <v>1</v>
      </c>
      <c r="D7" s="116"/>
      <c r="E7" s="116"/>
      <c r="F7" s="116"/>
      <c r="G7" s="116"/>
      <c r="H7" s="116"/>
      <c r="I7" s="116"/>
      <c r="J7" s="116"/>
      <c r="K7" s="116"/>
      <c r="L7" s="116"/>
      <c r="M7" s="116"/>
      <c r="N7" s="116"/>
      <c r="O7" s="116"/>
      <c r="P7" s="116"/>
      <c r="Q7" s="116"/>
      <c r="R7" s="116"/>
      <c r="S7" s="179">
        <f t="shared" si="0"/>
        <v>1</v>
      </c>
      <c r="T7" s="180">
        <f t="shared" ref="T7:T41" si="3">COUNT(C7:R7)</f>
        <v>1</v>
      </c>
      <c r="U7" s="179">
        <f t="shared" si="1"/>
        <v>1</v>
      </c>
      <c r="V7" s="181">
        <f t="shared" si="2"/>
        <v>0.22181818181818183</v>
      </c>
    </row>
    <row r="8" spans="1:22" x14ac:dyDescent="0.2">
      <c r="A8" s="179">
        <v>3</v>
      </c>
      <c r="B8" s="116">
        <v>1</v>
      </c>
      <c r="C8" s="116">
        <v>1</v>
      </c>
      <c r="D8" s="116"/>
      <c r="E8" s="116"/>
      <c r="F8" s="116"/>
      <c r="G8" s="116"/>
      <c r="H8" s="116"/>
      <c r="I8" s="116"/>
      <c r="J8" s="116"/>
      <c r="K8" s="116"/>
      <c r="L8" s="116"/>
      <c r="M8" s="116"/>
      <c r="N8" s="116"/>
      <c r="O8" s="116"/>
      <c r="P8" s="116"/>
      <c r="Q8" s="116"/>
      <c r="R8" s="116"/>
      <c r="S8" s="179">
        <f t="shared" si="0"/>
        <v>1</v>
      </c>
      <c r="T8" s="180">
        <f t="shared" si="3"/>
        <v>1</v>
      </c>
      <c r="U8" s="179">
        <f t="shared" si="1"/>
        <v>1</v>
      </c>
      <c r="V8" s="181">
        <f t="shared" si="2"/>
        <v>0.22181818181818183</v>
      </c>
    </row>
    <row r="9" spans="1:22" x14ac:dyDescent="0.2">
      <c r="A9" s="179">
        <v>4</v>
      </c>
      <c r="B9" s="116">
        <v>1</v>
      </c>
      <c r="C9" s="116">
        <v>1</v>
      </c>
      <c r="D9" s="116"/>
      <c r="E9" s="116"/>
      <c r="F9" s="116"/>
      <c r="G9" s="116"/>
      <c r="H9" s="116"/>
      <c r="I9" s="116"/>
      <c r="J9" s="116"/>
      <c r="K9" s="116"/>
      <c r="L9" s="116"/>
      <c r="M9" s="116"/>
      <c r="N9" s="116"/>
      <c r="O9" s="116"/>
      <c r="P9" s="116"/>
      <c r="Q9" s="116"/>
      <c r="R9" s="116"/>
      <c r="S9" s="179">
        <f t="shared" si="0"/>
        <v>1</v>
      </c>
      <c r="T9" s="180">
        <f t="shared" si="3"/>
        <v>1</v>
      </c>
      <c r="U9" s="179">
        <f t="shared" si="1"/>
        <v>1</v>
      </c>
      <c r="V9" s="181">
        <f t="shared" si="2"/>
        <v>0.22181818181818183</v>
      </c>
    </row>
    <row r="10" spans="1:22" x14ac:dyDescent="0.2">
      <c r="A10" s="179">
        <v>5</v>
      </c>
      <c r="B10" s="116">
        <v>1</v>
      </c>
      <c r="C10" s="116">
        <v>1</v>
      </c>
      <c r="D10" s="116"/>
      <c r="E10" s="116"/>
      <c r="F10" s="116"/>
      <c r="G10" s="116"/>
      <c r="H10" s="116"/>
      <c r="I10" s="116"/>
      <c r="J10" s="116"/>
      <c r="K10" s="116"/>
      <c r="L10" s="116"/>
      <c r="M10" s="116"/>
      <c r="N10" s="116"/>
      <c r="O10" s="116"/>
      <c r="P10" s="116"/>
      <c r="Q10" s="116"/>
      <c r="R10" s="116"/>
      <c r="S10" s="179">
        <f t="shared" si="0"/>
        <v>1</v>
      </c>
      <c r="T10" s="180">
        <f t="shared" si="3"/>
        <v>1</v>
      </c>
      <c r="U10" s="179">
        <f t="shared" si="1"/>
        <v>1</v>
      </c>
      <c r="V10" s="181">
        <f t="shared" si="2"/>
        <v>0.22181818181818183</v>
      </c>
    </row>
    <row r="11" spans="1:22" x14ac:dyDescent="0.2">
      <c r="A11" s="179">
        <v>6</v>
      </c>
      <c r="B11" s="116">
        <v>1</v>
      </c>
      <c r="C11" s="116">
        <v>1</v>
      </c>
      <c r="D11" s="116"/>
      <c r="E11" s="116"/>
      <c r="F11" s="116"/>
      <c r="G11" s="116"/>
      <c r="H11" s="116"/>
      <c r="I11" s="116"/>
      <c r="J11" s="116"/>
      <c r="K11" s="116"/>
      <c r="L11" s="116"/>
      <c r="M11" s="116"/>
      <c r="N11" s="116"/>
      <c r="O11" s="116"/>
      <c r="P11" s="116"/>
      <c r="Q11" s="116"/>
      <c r="R11" s="116"/>
      <c r="S11" s="179">
        <f t="shared" si="0"/>
        <v>1</v>
      </c>
      <c r="T11" s="180">
        <f t="shared" si="3"/>
        <v>1</v>
      </c>
      <c r="U11" s="179">
        <f t="shared" si="1"/>
        <v>1</v>
      </c>
      <c r="V11" s="181">
        <f t="shared" si="2"/>
        <v>0.22181818181818183</v>
      </c>
    </row>
    <row r="12" spans="1:22" x14ac:dyDescent="0.2">
      <c r="A12" s="179">
        <v>7</v>
      </c>
      <c r="B12" s="116">
        <v>1</v>
      </c>
      <c r="C12" s="116">
        <v>1</v>
      </c>
      <c r="D12" s="116"/>
      <c r="E12" s="116"/>
      <c r="F12" s="116"/>
      <c r="G12" s="116"/>
      <c r="H12" s="116"/>
      <c r="I12" s="116"/>
      <c r="J12" s="116"/>
      <c r="K12" s="116"/>
      <c r="L12" s="116"/>
      <c r="M12" s="116"/>
      <c r="N12" s="116"/>
      <c r="O12" s="116"/>
      <c r="P12" s="116"/>
      <c r="Q12" s="116"/>
      <c r="R12" s="116"/>
      <c r="S12" s="179">
        <f t="shared" si="0"/>
        <v>1</v>
      </c>
      <c r="T12" s="180">
        <f t="shared" si="3"/>
        <v>1</v>
      </c>
      <c r="U12" s="179">
        <f t="shared" si="1"/>
        <v>1</v>
      </c>
      <c r="V12" s="181">
        <f t="shared" si="2"/>
        <v>0.22181818181818183</v>
      </c>
    </row>
    <row r="13" spans="1:22" x14ac:dyDescent="0.2">
      <c r="A13" s="179">
        <v>8</v>
      </c>
      <c r="B13" s="116">
        <v>1</v>
      </c>
      <c r="C13" s="116">
        <v>1</v>
      </c>
      <c r="D13" s="116"/>
      <c r="E13" s="116"/>
      <c r="F13" s="116"/>
      <c r="G13" s="116"/>
      <c r="H13" s="116"/>
      <c r="I13" s="116"/>
      <c r="J13" s="116"/>
      <c r="K13" s="116"/>
      <c r="L13" s="116"/>
      <c r="M13" s="116"/>
      <c r="N13" s="116"/>
      <c r="O13" s="116"/>
      <c r="P13" s="116"/>
      <c r="Q13" s="116"/>
      <c r="R13" s="116"/>
      <c r="S13" s="179">
        <f t="shared" si="0"/>
        <v>1</v>
      </c>
      <c r="T13" s="180">
        <f t="shared" si="3"/>
        <v>1</v>
      </c>
      <c r="U13" s="179">
        <f t="shared" si="1"/>
        <v>1</v>
      </c>
      <c r="V13" s="181">
        <f t="shared" si="2"/>
        <v>0.22181818181818183</v>
      </c>
    </row>
    <row r="14" spans="1:22" x14ac:dyDescent="0.2">
      <c r="A14" s="179">
        <v>9</v>
      </c>
      <c r="B14" s="116">
        <v>1</v>
      </c>
      <c r="C14" s="116">
        <v>1</v>
      </c>
      <c r="D14" s="116"/>
      <c r="E14" s="116"/>
      <c r="F14" s="116"/>
      <c r="G14" s="116"/>
      <c r="H14" s="116"/>
      <c r="I14" s="116"/>
      <c r="J14" s="116"/>
      <c r="K14" s="116"/>
      <c r="L14" s="116"/>
      <c r="M14" s="116"/>
      <c r="N14" s="116"/>
      <c r="O14" s="116"/>
      <c r="P14" s="116"/>
      <c r="Q14" s="116"/>
      <c r="R14" s="116"/>
      <c r="S14" s="179">
        <f t="shared" si="0"/>
        <v>1</v>
      </c>
      <c r="T14" s="180">
        <f t="shared" si="3"/>
        <v>1</v>
      </c>
      <c r="U14" s="179">
        <f t="shared" si="1"/>
        <v>1</v>
      </c>
      <c r="V14" s="181">
        <f t="shared" si="2"/>
        <v>0.22181818181818183</v>
      </c>
    </row>
    <row r="15" spans="1:22" x14ac:dyDescent="0.2">
      <c r="A15" s="179">
        <v>10</v>
      </c>
      <c r="B15" s="116">
        <v>1</v>
      </c>
      <c r="C15" s="116">
        <v>1</v>
      </c>
      <c r="D15" s="116"/>
      <c r="E15" s="116"/>
      <c r="F15" s="116"/>
      <c r="G15" s="116"/>
      <c r="H15" s="116"/>
      <c r="I15" s="116"/>
      <c r="J15" s="116"/>
      <c r="K15" s="116"/>
      <c r="L15" s="116"/>
      <c r="M15" s="116"/>
      <c r="N15" s="116"/>
      <c r="O15" s="116"/>
      <c r="P15" s="116"/>
      <c r="Q15" s="116"/>
      <c r="R15" s="116"/>
      <c r="S15" s="179">
        <f t="shared" si="0"/>
        <v>1</v>
      </c>
      <c r="T15" s="180">
        <f t="shared" si="3"/>
        <v>1</v>
      </c>
      <c r="U15" s="179">
        <f t="shared" si="1"/>
        <v>1</v>
      </c>
      <c r="V15" s="181">
        <f t="shared" si="2"/>
        <v>0.22181818181818183</v>
      </c>
    </row>
    <row r="16" spans="1:22" x14ac:dyDescent="0.2">
      <c r="A16" s="179">
        <v>11</v>
      </c>
      <c r="B16" s="116">
        <v>1</v>
      </c>
      <c r="C16" s="116">
        <v>1</v>
      </c>
      <c r="D16" s="116"/>
      <c r="E16" s="116"/>
      <c r="F16" s="116"/>
      <c r="G16" s="116"/>
      <c r="H16" s="116"/>
      <c r="I16" s="116"/>
      <c r="J16" s="116"/>
      <c r="K16" s="116"/>
      <c r="L16" s="116"/>
      <c r="M16" s="116"/>
      <c r="N16" s="116"/>
      <c r="O16" s="116"/>
      <c r="P16" s="116"/>
      <c r="Q16" s="116"/>
      <c r="R16" s="116"/>
      <c r="S16" s="179">
        <f t="shared" si="0"/>
        <v>1</v>
      </c>
      <c r="T16" s="180">
        <f t="shared" si="3"/>
        <v>1</v>
      </c>
      <c r="U16" s="179">
        <f t="shared" si="1"/>
        <v>1</v>
      </c>
      <c r="V16" s="181">
        <f t="shared" si="2"/>
        <v>0.22181818181818183</v>
      </c>
    </row>
    <row r="17" spans="1:22" x14ac:dyDescent="0.2">
      <c r="A17" s="179">
        <v>12</v>
      </c>
      <c r="B17" s="116">
        <v>1</v>
      </c>
      <c r="C17" s="116">
        <v>1</v>
      </c>
      <c r="D17" s="116"/>
      <c r="E17" s="116"/>
      <c r="F17" s="116"/>
      <c r="G17" s="116"/>
      <c r="H17" s="116"/>
      <c r="I17" s="116"/>
      <c r="J17" s="116"/>
      <c r="K17" s="116"/>
      <c r="L17" s="116"/>
      <c r="M17" s="116"/>
      <c r="N17" s="116"/>
      <c r="O17" s="116"/>
      <c r="P17" s="116"/>
      <c r="Q17" s="116"/>
      <c r="R17" s="116"/>
      <c r="S17" s="179">
        <f t="shared" si="0"/>
        <v>1</v>
      </c>
      <c r="T17" s="180">
        <f t="shared" si="3"/>
        <v>1</v>
      </c>
      <c r="U17" s="179">
        <f t="shared" si="1"/>
        <v>1</v>
      </c>
      <c r="V17" s="181">
        <f t="shared" si="2"/>
        <v>0.22181818181818183</v>
      </c>
    </row>
    <row r="18" spans="1:22" x14ac:dyDescent="0.2">
      <c r="A18" s="179">
        <v>13</v>
      </c>
      <c r="B18" s="116">
        <v>1</v>
      </c>
      <c r="C18" s="116">
        <v>1</v>
      </c>
      <c r="D18" s="116"/>
      <c r="E18" s="116"/>
      <c r="F18" s="116"/>
      <c r="G18" s="116"/>
      <c r="H18" s="116"/>
      <c r="I18" s="116"/>
      <c r="J18" s="116"/>
      <c r="K18" s="116"/>
      <c r="L18" s="116"/>
      <c r="M18" s="116"/>
      <c r="N18" s="116"/>
      <c r="O18" s="116"/>
      <c r="P18" s="116"/>
      <c r="Q18" s="116"/>
      <c r="R18" s="116"/>
      <c r="S18" s="179">
        <f>SUM(C18:R18)</f>
        <v>1</v>
      </c>
      <c r="T18" s="180">
        <f t="shared" si="3"/>
        <v>1</v>
      </c>
      <c r="U18" s="179">
        <f t="shared" si="1"/>
        <v>1</v>
      </c>
      <c r="V18" s="181">
        <f t="shared" si="2"/>
        <v>0.22181818181818183</v>
      </c>
    </row>
    <row r="19" spans="1:22" x14ac:dyDescent="0.2">
      <c r="A19" s="179">
        <v>14</v>
      </c>
      <c r="B19" s="116">
        <v>1</v>
      </c>
      <c r="C19" s="116">
        <v>1</v>
      </c>
      <c r="D19" s="116"/>
      <c r="E19" s="116"/>
      <c r="F19" s="116"/>
      <c r="G19" s="116"/>
      <c r="H19" s="116"/>
      <c r="I19" s="116"/>
      <c r="J19" s="116"/>
      <c r="K19" s="116"/>
      <c r="L19" s="116"/>
      <c r="M19" s="116"/>
      <c r="N19" s="116"/>
      <c r="O19" s="116"/>
      <c r="P19" s="116"/>
      <c r="Q19" s="116"/>
      <c r="R19" s="116"/>
      <c r="S19" s="179">
        <f t="shared" ref="S19:S41" si="4">SUM(C19:R19)</f>
        <v>1</v>
      </c>
      <c r="T19" s="180">
        <f t="shared" si="3"/>
        <v>1</v>
      </c>
      <c r="U19" s="179">
        <f t="shared" ref="U19:U41" si="5">S19/T19</f>
        <v>1</v>
      </c>
      <c r="V19" s="181">
        <f t="shared" ref="V19:V41" si="6">U19*3.66/(B19*$C$2)</f>
        <v>0.22181818181818183</v>
      </c>
    </row>
    <row r="20" spans="1:22" x14ac:dyDescent="0.2">
      <c r="A20" s="179">
        <v>15</v>
      </c>
      <c r="B20" s="116">
        <v>1</v>
      </c>
      <c r="C20" s="116">
        <v>1</v>
      </c>
      <c r="D20" s="116"/>
      <c r="E20" s="116"/>
      <c r="F20" s="116"/>
      <c r="G20" s="116"/>
      <c r="H20" s="116"/>
      <c r="I20" s="116"/>
      <c r="J20" s="116"/>
      <c r="K20" s="116"/>
      <c r="L20" s="116"/>
      <c r="M20" s="116"/>
      <c r="N20" s="116"/>
      <c r="O20" s="116"/>
      <c r="P20" s="116"/>
      <c r="Q20" s="116"/>
      <c r="R20" s="116"/>
      <c r="S20" s="179">
        <f t="shared" si="4"/>
        <v>1</v>
      </c>
      <c r="T20" s="180">
        <f t="shared" si="3"/>
        <v>1</v>
      </c>
      <c r="U20" s="179">
        <f t="shared" si="5"/>
        <v>1</v>
      </c>
      <c r="V20" s="181">
        <f t="shared" si="6"/>
        <v>0.22181818181818183</v>
      </c>
    </row>
    <row r="21" spans="1:22" x14ac:dyDescent="0.2">
      <c r="A21" s="179">
        <v>16</v>
      </c>
      <c r="B21" s="116">
        <v>1</v>
      </c>
      <c r="C21" s="116">
        <v>1</v>
      </c>
      <c r="D21" s="116"/>
      <c r="E21" s="116"/>
      <c r="F21" s="116"/>
      <c r="G21" s="116"/>
      <c r="H21" s="116"/>
      <c r="I21" s="116"/>
      <c r="J21" s="116"/>
      <c r="K21" s="116"/>
      <c r="L21" s="116"/>
      <c r="M21" s="116"/>
      <c r="N21" s="116"/>
      <c r="O21" s="116"/>
      <c r="P21" s="116"/>
      <c r="Q21" s="116"/>
      <c r="R21" s="116"/>
      <c r="S21" s="179">
        <f t="shared" si="4"/>
        <v>1</v>
      </c>
      <c r="T21" s="180">
        <f t="shared" si="3"/>
        <v>1</v>
      </c>
      <c r="U21" s="179">
        <f t="shared" si="5"/>
        <v>1</v>
      </c>
      <c r="V21" s="181">
        <f t="shared" si="6"/>
        <v>0.22181818181818183</v>
      </c>
    </row>
    <row r="22" spans="1:22" x14ac:dyDescent="0.2">
      <c r="A22" s="179">
        <v>17</v>
      </c>
      <c r="B22" s="116">
        <v>1</v>
      </c>
      <c r="C22" s="116">
        <v>1</v>
      </c>
      <c r="D22" s="116"/>
      <c r="E22" s="116"/>
      <c r="F22" s="116"/>
      <c r="G22" s="116"/>
      <c r="H22" s="116"/>
      <c r="I22" s="116"/>
      <c r="J22" s="116"/>
      <c r="K22" s="116"/>
      <c r="L22" s="116"/>
      <c r="M22" s="116"/>
      <c r="N22" s="116"/>
      <c r="O22" s="116"/>
      <c r="P22" s="116"/>
      <c r="Q22" s="116"/>
      <c r="R22" s="116"/>
      <c r="S22" s="179">
        <f t="shared" si="4"/>
        <v>1</v>
      </c>
      <c r="T22" s="180">
        <f t="shared" si="3"/>
        <v>1</v>
      </c>
      <c r="U22" s="179">
        <f t="shared" si="5"/>
        <v>1</v>
      </c>
      <c r="V22" s="181">
        <f t="shared" si="6"/>
        <v>0.22181818181818183</v>
      </c>
    </row>
    <row r="23" spans="1:22" x14ac:dyDescent="0.2">
      <c r="A23" s="179">
        <v>18</v>
      </c>
      <c r="B23" s="116">
        <v>1</v>
      </c>
      <c r="C23" s="116">
        <v>1</v>
      </c>
      <c r="D23" s="116"/>
      <c r="E23" s="116"/>
      <c r="F23" s="116"/>
      <c r="G23" s="116"/>
      <c r="H23" s="116"/>
      <c r="I23" s="116"/>
      <c r="J23" s="116"/>
      <c r="K23" s="116"/>
      <c r="L23" s="116"/>
      <c r="M23" s="116"/>
      <c r="N23" s="116"/>
      <c r="O23" s="116"/>
      <c r="P23" s="116"/>
      <c r="Q23" s="116"/>
      <c r="R23" s="116"/>
      <c r="S23" s="179">
        <f t="shared" si="4"/>
        <v>1</v>
      </c>
      <c r="T23" s="180">
        <f t="shared" si="3"/>
        <v>1</v>
      </c>
      <c r="U23" s="179">
        <f t="shared" si="5"/>
        <v>1</v>
      </c>
      <c r="V23" s="181">
        <f t="shared" si="6"/>
        <v>0.22181818181818183</v>
      </c>
    </row>
    <row r="24" spans="1:22" x14ac:dyDescent="0.2">
      <c r="A24" s="179">
        <v>19</v>
      </c>
      <c r="B24" s="116">
        <v>1</v>
      </c>
      <c r="C24" s="116">
        <v>1</v>
      </c>
      <c r="D24" s="116"/>
      <c r="E24" s="116"/>
      <c r="F24" s="116"/>
      <c r="G24" s="116"/>
      <c r="H24" s="116"/>
      <c r="I24" s="116"/>
      <c r="J24" s="116"/>
      <c r="K24" s="116"/>
      <c r="L24" s="116"/>
      <c r="M24" s="116"/>
      <c r="N24" s="116"/>
      <c r="O24" s="116"/>
      <c r="P24" s="116"/>
      <c r="Q24" s="116"/>
      <c r="R24" s="116"/>
      <c r="S24" s="179">
        <f t="shared" si="4"/>
        <v>1</v>
      </c>
      <c r="T24" s="180">
        <f t="shared" si="3"/>
        <v>1</v>
      </c>
      <c r="U24" s="179">
        <f t="shared" si="5"/>
        <v>1</v>
      </c>
      <c r="V24" s="181">
        <f t="shared" si="6"/>
        <v>0.22181818181818183</v>
      </c>
    </row>
    <row r="25" spans="1:22" x14ac:dyDescent="0.2">
      <c r="A25" s="179">
        <v>20</v>
      </c>
      <c r="B25" s="116">
        <v>1</v>
      </c>
      <c r="C25" s="116">
        <v>1</v>
      </c>
      <c r="D25" s="116"/>
      <c r="E25" s="116"/>
      <c r="F25" s="116"/>
      <c r="G25" s="116"/>
      <c r="H25" s="116"/>
      <c r="I25" s="116"/>
      <c r="J25" s="116"/>
      <c r="K25" s="116"/>
      <c r="L25" s="116"/>
      <c r="M25" s="116"/>
      <c r="N25" s="116"/>
      <c r="O25" s="116"/>
      <c r="P25" s="116"/>
      <c r="Q25" s="116"/>
      <c r="R25" s="116"/>
      <c r="S25" s="179">
        <f t="shared" si="4"/>
        <v>1</v>
      </c>
      <c r="T25" s="180">
        <f t="shared" si="3"/>
        <v>1</v>
      </c>
      <c r="U25" s="179">
        <f t="shared" si="5"/>
        <v>1</v>
      </c>
      <c r="V25" s="181">
        <f t="shared" si="6"/>
        <v>0.22181818181818183</v>
      </c>
    </row>
    <row r="26" spans="1:22" x14ac:dyDescent="0.2">
      <c r="A26" s="179">
        <v>21</v>
      </c>
      <c r="B26" s="116">
        <v>1</v>
      </c>
      <c r="C26" s="116">
        <v>1</v>
      </c>
      <c r="D26" s="116"/>
      <c r="E26" s="116"/>
      <c r="F26" s="116"/>
      <c r="G26" s="116"/>
      <c r="H26" s="116"/>
      <c r="I26" s="116"/>
      <c r="J26" s="116"/>
      <c r="K26" s="116"/>
      <c r="L26" s="116"/>
      <c r="M26" s="116"/>
      <c r="N26" s="116"/>
      <c r="O26" s="116"/>
      <c r="P26" s="116"/>
      <c r="Q26" s="116"/>
      <c r="R26" s="116"/>
      <c r="S26" s="179">
        <f t="shared" si="4"/>
        <v>1</v>
      </c>
      <c r="T26" s="180">
        <f t="shared" si="3"/>
        <v>1</v>
      </c>
      <c r="U26" s="179">
        <f t="shared" si="5"/>
        <v>1</v>
      </c>
      <c r="V26" s="181">
        <f t="shared" si="6"/>
        <v>0.22181818181818183</v>
      </c>
    </row>
    <row r="27" spans="1:22" x14ac:dyDescent="0.2">
      <c r="A27" s="179">
        <v>22</v>
      </c>
      <c r="B27" s="116">
        <v>1</v>
      </c>
      <c r="C27" s="116">
        <v>1</v>
      </c>
      <c r="D27" s="116"/>
      <c r="E27" s="116"/>
      <c r="F27" s="116"/>
      <c r="G27" s="116"/>
      <c r="H27" s="116"/>
      <c r="I27" s="116"/>
      <c r="J27" s="116"/>
      <c r="K27" s="116"/>
      <c r="L27" s="116"/>
      <c r="M27" s="116"/>
      <c r="N27" s="116"/>
      <c r="O27" s="116"/>
      <c r="P27" s="116"/>
      <c r="Q27" s="116"/>
      <c r="R27" s="116"/>
      <c r="S27" s="179">
        <f t="shared" si="4"/>
        <v>1</v>
      </c>
      <c r="T27" s="180">
        <f t="shared" si="3"/>
        <v>1</v>
      </c>
      <c r="U27" s="179">
        <f t="shared" si="5"/>
        <v>1</v>
      </c>
      <c r="V27" s="181">
        <f t="shared" si="6"/>
        <v>0.22181818181818183</v>
      </c>
    </row>
    <row r="28" spans="1:22" x14ac:dyDescent="0.2">
      <c r="A28" s="179">
        <v>23</v>
      </c>
      <c r="B28" s="116">
        <v>1</v>
      </c>
      <c r="C28" s="116">
        <v>1</v>
      </c>
      <c r="D28" s="116"/>
      <c r="E28" s="116"/>
      <c r="F28" s="116"/>
      <c r="G28" s="116"/>
      <c r="H28" s="116"/>
      <c r="I28" s="116"/>
      <c r="J28" s="116"/>
      <c r="K28" s="116"/>
      <c r="L28" s="116"/>
      <c r="M28" s="116"/>
      <c r="N28" s="116"/>
      <c r="O28" s="116"/>
      <c r="P28" s="116"/>
      <c r="Q28" s="116"/>
      <c r="R28" s="116"/>
      <c r="S28" s="179">
        <f t="shared" si="4"/>
        <v>1</v>
      </c>
      <c r="T28" s="180">
        <f t="shared" si="3"/>
        <v>1</v>
      </c>
      <c r="U28" s="179">
        <f t="shared" si="5"/>
        <v>1</v>
      </c>
      <c r="V28" s="181">
        <f t="shared" si="6"/>
        <v>0.22181818181818183</v>
      </c>
    </row>
    <row r="29" spans="1:22" x14ac:dyDescent="0.2">
      <c r="A29" s="179">
        <v>24</v>
      </c>
      <c r="B29" s="116">
        <v>1</v>
      </c>
      <c r="C29" s="116">
        <v>1</v>
      </c>
      <c r="D29" s="116"/>
      <c r="E29" s="116"/>
      <c r="F29" s="116"/>
      <c r="G29" s="116"/>
      <c r="H29" s="116"/>
      <c r="I29" s="116"/>
      <c r="J29" s="116"/>
      <c r="K29" s="116"/>
      <c r="L29" s="116"/>
      <c r="M29" s="116"/>
      <c r="N29" s="116"/>
      <c r="O29" s="116"/>
      <c r="P29" s="116"/>
      <c r="Q29" s="116"/>
      <c r="R29" s="116"/>
      <c r="S29" s="179">
        <f t="shared" si="4"/>
        <v>1</v>
      </c>
      <c r="T29" s="180">
        <f t="shared" si="3"/>
        <v>1</v>
      </c>
      <c r="U29" s="179">
        <f t="shared" si="5"/>
        <v>1</v>
      </c>
      <c r="V29" s="181">
        <f t="shared" si="6"/>
        <v>0.22181818181818183</v>
      </c>
    </row>
    <row r="30" spans="1:22" x14ac:dyDescent="0.2">
      <c r="A30" s="179">
        <v>25</v>
      </c>
      <c r="B30" s="116">
        <v>1</v>
      </c>
      <c r="C30" s="116">
        <v>1</v>
      </c>
      <c r="D30" s="116"/>
      <c r="E30" s="116"/>
      <c r="F30" s="116"/>
      <c r="G30" s="116"/>
      <c r="H30" s="116"/>
      <c r="I30" s="116"/>
      <c r="J30" s="116"/>
      <c r="K30" s="116"/>
      <c r="L30" s="116"/>
      <c r="M30" s="116"/>
      <c r="N30" s="116"/>
      <c r="O30" s="116"/>
      <c r="P30" s="116"/>
      <c r="Q30" s="116"/>
      <c r="R30" s="116"/>
      <c r="S30" s="179">
        <f t="shared" si="4"/>
        <v>1</v>
      </c>
      <c r="T30" s="180">
        <f t="shared" si="3"/>
        <v>1</v>
      </c>
      <c r="U30" s="179">
        <f t="shared" si="5"/>
        <v>1</v>
      </c>
      <c r="V30" s="181">
        <f t="shared" si="6"/>
        <v>0.22181818181818183</v>
      </c>
    </row>
    <row r="31" spans="1:22" x14ac:dyDescent="0.2">
      <c r="A31" s="179">
        <v>26</v>
      </c>
      <c r="B31" s="116">
        <v>1</v>
      </c>
      <c r="C31" s="116">
        <v>1</v>
      </c>
      <c r="D31" s="116"/>
      <c r="E31" s="116"/>
      <c r="F31" s="116"/>
      <c r="G31" s="116"/>
      <c r="H31" s="116"/>
      <c r="I31" s="116"/>
      <c r="J31" s="116"/>
      <c r="K31" s="116"/>
      <c r="L31" s="116"/>
      <c r="M31" s="116"/>
      <c r="N31" s="116"/>
      <c r="O31" s="116"/>
      <c r="P31" s="116"/>
      <c r="Q31" s="116"/>
      <c r="R31" s="116"/>
      <c r="S31" s="179">
        <f t="shared" si="4"/>
        <v>1</v>
      </c>
      <c r="T31" s="180">
        <f t="shared" si="3"/>
        <v>1</v>
      </c>
      <c r="U31" s="179">
        <f t="shared" si="5"/>
        <v>1</v>
      </c>
      <c r="V31" s="181">
        <f t="shared" si="6"/>
        <v>0.22181818181818183</v>
      </c>
    </row>
    <row r="32" spans="1:22" x14ac:dyDescent="0.2">
      <c r="A32" s="179">
        <v>27</v>
      </c>
      <c r="B32" s="116">
        <v>1</v>
      </c>
      <c r="C32" s="116">
        <v>1</v>
      </c>
      <c r="D32" s="116"/>
      <c r="E32" s="116"/>
      <c r="F32" s="116"/>
      <c r="G32" s="116"/>
      <c r="H32" s="116"/>
      <c r="I32" s="116"/>
      <c r="J32" s="116"/>
      <c r="K32" s="116"/>
      <c r="L32" s="116"/>
      <c r="M32" s="116"/>
      <c r="N32" s="116"/>
      <c r="O32" s="116"/>
      <c r="P32" s="116"/>
      <c r="Q32" s="116"/>
      <c r="R32" s="116"/>
      <c r="S32" s="179">
        <f t="shared" si="4"/>
        <v>1</v>
      </c>
      <c r="T32" s="180">
        <f t="shared" si="3"/>
        <v>1</v>
      </c>
      <c r="U32" s="179">
        <f t="shared" si="5"/>
        <v>1</v>
      </c>
      <c r="V32" s="181">
        <f t="shared" si="6"/>
        <v>0.22181818181818183</v>
      </c>
    </row>
    <row r="33" spans="1:22" x14ac:dyDescent="0.2">
      <c r="A33" s="179">
        <v>28</v>
      </c>
      <c r="B33" s="116">
        <v>1</v>
      </c>
      <c r="C33" s="116">
        <v>1</v>
      </c>
      <c r="D33" s="116"/>
      <c r="E33" s="116"/>
      <c r="F33" s="116"/>
      <c r="G33" s="116"/>
      <c r="H33" s="116"/>
      <c r="I33" s="116"/>
      <c r="J33" s="116"/>
      <c r="K33" s="116"/>
      <c r="L33" s="116"/>
      <c r="M33" s="116"/>
      <c r="N33" s="116"/>
      <c r="O33" s="116"/>
      <c r="P33" s="116"/>
      <c r="Q33" s="116"/>
      <c r="R33" s="116"/>
      <c r="S33" s="179">
        <f t="shared" si="4"/>
        <v>1</v>
      </c>
      <c r="T33" s="180">
        <f t="shared" si="3"/>
        <v>1</v>
      </c>
      <c r="U33" s="179">
        <f t="shared" si="5"/>
        <v>1</v>
      </c>
      <c r="V33" s="181">
        <f t="shared" si="6"/>
        <v>0.22181818181818183</v>
      </c>
    </row>
    <row r="34" spans="1:22" x14ac:dyDescent="0.2">
      <c r="A34" s="179">
        <v>29</v>
      </c>
      <c r="B34" s="116">
        <v>1</v>
      </c>
      <c r="C34" s="116">
        <v>1</v>
      </c>
      <c r="D34" s="116"/>
      <c r="E34" s="116"/>
      <c r="F34" s="116"/>
      <c r="G34" s="116"/>
      <c r="H34" s="116"/>
      <c r="I34" s="116"/>
      <c r="J34" s="116"/>
      <c r="K34" s="116"/>
      <c r="L34" s="116"/>
      <c r="M34" s="116"/>
      <c r="N34" s="116"/>
      <c r="O34" s="116"/>
      <c r="P34" s="116"/>
      <c r="Q34" s="116"/>
      <c r="R34" s="116"/>
      <c r="S34" s="179">
        <f t="shared" si="4"/>
        <v>1</v>
      </c>
      <c r="T34" s="180">
        <f t="shared" si="3"/>
        <v>1</v>
      </c>
      <c r="U34" s="179">
        <f t="shared" si="5"/>
        <v>1</v>
      </c>
      <c r="V34" s="181">
        <f t="shared" si="6"/>
        <v>0.22181818181818183</v>
      </c>
    </row>
    <row r="35" spans="1:22" x14ac:dyDescent="0.2">
      <c r="A35" s="179">
        <v>30</v>
      </c>
      <c r="B35" s="116">
        <v>1</v>
      </c>
      <c r="C35" s="116">
        <v>1</v>
      </c>
      <c r="D35" s="116"/>
      <c r="E35" s="116"/>
      <c r="F35" s="116"/>
      <c r="G35" s="116"/>
      <c r="H35" s="116"/>
      <c r="I35" s="116"/>
      <c r="J35" s="116"/>
      <c r="K35" s="116"/>
      <c r="L35" s="116"/>
      <c r="M35" s="116"/>
      <c r="N35" s="116"/>
      <c r="O35" s="116"/>
      <c r="P35" s="116"/>
      <c r="Q35" s="116"/>
      <c r="R35" s="116"/>
      <c r="S35" s="179">
        <f t="shared" si="4"/>
        <v>1</v>
      </c>
      <c r="T35" s="180">
        <f t="shared" si="3"/>
        <v>1</v>
      </c>
      <c r="U35" s="179">
        <f t="shared" si="5"/>
        <v>1</v>
      </c>
      <c r="V35" s="181">
        <f t="shared" si="6"/>
        <v>0.22181818181818183</v>
      </c>
    </row>
    <row r="36" spans="1:22" x14ac:dyDescent="0.2">
      <c r="A36" s="179">
        <v>31</v>
      </c>
      <c r="B36" s="116">
        <v>1</v>
      </c>
      <c r="C36" s="116">
        <v>1</v>
      </c>
      <c r="D36" s="116"/>
      <c r="E36" s="116"/>
      <c r="F36" s="116"/>
      <c r="G36" s="116"/>
      <c r="H36" s="116"/>
      <c r="I36" s="116"/>
      <c r="J36" s="116"/>
      <c r="K36" s="116"/>
      <c r="L36" s="116"/>
      <c r="M36" s="116"/>
      <c r="N36" s="116"/>
      <c r="O36" s="116"/>
      <c r="P36" s="116"/>
      <c r="Q36" s="116"/>
      <c r="R36" s="116"/>
      <c r="S36" s="179">
        <f t="shared" si="4"/>
        <v>1</v>
      </c>
      <c r="T36" s="180">
        <f t="shared" si="3"/>
        <v>1</v>
      </c>
      <c r="U36" s="179">
        <f t="shared" si="5"/>
        <v>1</v>
      </c>
      <c r="V36" s="181">
        <f t="shared" si="6"/>
        <v>0.22181818181818183</v>
      </c>
    </row>
    <row r="37" spans="1:22" x14ac:dyDescent="0.2">
      <c r="A37" s="179">
        <v>32</v>
      </c>
      <c r="B37" s="116">
        <v>1</v>
      </c>
      <c r="C37" s="116">
        <v>1</v>
      </c>
      <c r="D37" s="116"/>
      <c r="E37" s="116"/>
      <c r="F37" s="116"/>
      <c r="G37" s="116"/>
      <c r="H37" s="116"/>
      <c r="I37" s="116"/>
      <c r="J37" s="116"/>
      <c r="K37" s="116"/>
      <c r="L37" s="116"/>
      <c r="M37" s="116"/>
      <c r="N37" s="116"/>
      <c r="O37" s="116"/>
      <c r="P37" s="116"/>
      <c r="Q37" s="116"/>
      <c r="R37" s="116"/>
      <c r="S37" s="179">
        <f t="shared" si="4"/>
        <v>1</v>
      </c>
      <c r="T37" s="180">
        <f t="shared" si="3"/>
        <v>1</v>
      </c>
      <c r="U37" s="179">
        <f t="shared" si="5"/>
        <v>1</v>
      </c>
      <c r="V37" s="181">
        <f t="shared" si="6"/>
        <v>0.22181818181818183</v>
      </c>
    </row>
    <row r="38" spans="1:22" x14ac:dyDescent="0.2">
      <c r="A38" s="179">
        <v>33</v>
      </c>
      <c r="B38" s="116">
        <v>1</v>
      </c>
      <c r="C38" s="116">
        <v>1</v>
      </c>
      <c r="D38" s="116"/>
      <c r="E38" s="116"/>
      <c r="F38" s="116"/>
      <c r="G38" s="116"/>
      <c r="H38" s="116"/>
      <c r="I38" s="116"/>
      <c r="J38" s="116"/>
      <c r="K38" s="116"/>
      <c r="L38" s="116"/>
      <c r="M38" s="116"/>
      <c r="N38" s="116"/>
      <c r="O38" s="116"/>
      <c r="P38" s="116"/>
      <c r="Q38" s="116"/>
      <c r="R38" s="116"/>
      <c r="S38" s="179">
        <f t="shared" si="4"/>
        <v>1</v>
      </c>
      <c r="T38" s="180">
        <f t="shared" si="3"/>
        <v>1</v>
      </c>
      <c r="U38" s="179">
        <f t="shared" si="5"/>
        <v>1</v>
      </c>
      <c r="V38" s="181">
        <f t="shared" si="6"/>
        <v>0.22181818181818183</v>
      </c>
    </row>
    <row r="39" spans="1:22" x14ac:dyDescent="0.2">
      <c r="A39" s="179">
        <v>34</v>
      </c>
      <c r="B39" s="116">
        <v>1</v>
      </c>
      <c r="C39" s="116">
        <v>1</v>
      </c>
      <c r="D39" s="116"/>
      <c r="E39" s="116"/>
      <c r="F39" s="116"/>
      <c r="G39" s="116"/>
      <c r="H39" s="116"/>
      <c r="I39" s="116"/>
      <c r="J39" s="116"/>
      <c r="K39" s="116"/>
      <c r="L39" s="116"/>
      <c r="M39" s="116"/>
      <c r="N39" s="116"/>
      <c r="O39" s="116"/>
      <c r="P39" s="116"/>
      <c r="Q39" s="116"/>
      <c r="R39" s="116"/>
      <c r="S39" s="179">
        <f t="shared" si="4"/>
        <v>1</v>
      </c>
      <c r="T39" s="180">
        <f t="shared" si="3"/>
        <v>1</v>
      </c>
      <c r="U39" s="179">
        <f t="shared" si="5"/>
        <v>1</v>
      </c>
      <c r="V39" s="181">
        <f t="shared" si="6"/>
        <v>0.22181818181818183</v>
      </c>
    </row>
    <row r="40" spans="1:22" x14ac:dyDescent="0.2">
      <c r="A40" s="179">
        <v>35</v>
      </c>
      <c r="B40" s="116">
        <v>1</v>
      </c>
      <c r="C40" s="116">
        <v>1</v>
      </c>
      <c r="D40" s="116"/>
      <c r="E40" s="116"/>
      <c r="F40" s="116"/>
      <c r="G40" s="116"/>
      <c r="H40" s="116"/>
      <c r="I40" s="116"/>
      <c r="J40" s="116"/>
      <c r="K40" s="116"/>
      <c r="L40" s="116"/>
      <c r="M40" s="116"/>
      <c r="N40" s="116"/>
      <c r="O40" s="116"/>
      <c r="P40" s="116"/>
      <c r="Q40" s="116"/>
      <c r="R40" s="116"/>
      <c r="S40" s="179">
        <f t="shared" si="4"/>
        <v>1</v>
      </c>
      <c r="T40" s="180">
        <f t="shared" si="3"/>
        <v>1</v>
      </c>
      <c r="U40" s="179">
        <f t="shared" si="5"/>
        <v>1</v>
      </c>
      <c r="V40" s="181">
        <f t="shared" si="6"/>
        <v>0.22181818181818183</v>
      </c>
    </row>
    <row r="41" spans="1:22" x14ac:dyDescent="0.2">
      <c r="A41" s="179">
        <v>36</v>
      </c>
      <c r="B41" s="116">
        <v>1</v>
      </c>
      <c r="C41" s="116">
        <v>1</v>
      </c>
      <c r="D41" s="116"/>
      <c r="E41" s="116"/>
      <c r="F41" s="116"/>
      <c r="G41" s="116"/>
      <c r="H41" s="116"/>
      <c r="I41" s="116"/>
      <c r="J41" s="116"/>
      <c r="K41" s="116"/>
      <c r="L41" s="116"/>
      <c r="M41" s="116"/>
      <c r="N41" s="116"/>
      <c r="O41" s="116"/>
      <c r="P41" s="116"/>
      <c r="Q41" s="116"/>
      <c r="R41" s="116"/>
      <c r="S41" s="179">
        <f t="shared" si="4"/>
        <v>1</v>
      </c>
      <c r="T41" s="180">
        <f t="shared" si="3"/>
        <v>1</v>
      </c>
      <c r="U41" s="179">
        <f t="shared" si="5"/>
        <v>1</v>
      </c>
      <c r="V41" s="181">
        <f t="shared" si="6"/>
        <v>0.22181818181818183</v>
      </c>
    </row>
    <row r="45" spans="1:22" x14ac:dyDescent="0.2">
      <c r="B45" t="s">
        <v>147</v>
      </c>
    </row>
    <row r="46" spans="1:22" x14ac:dyDescent="0.2">
      <c r="B46" t="s">
        <v>152</v>
      </c>
    </row>
    <row r="48" spans="1:22" x14ac:dyDescent="0.2">
      <c r="B48" t="s">
        <v>146</v>
      </c>
    </row>
    <row r="49" spans="2:2" x14ac:dyDescent="0.2">
      <c r="B49" t="s">
        <v>148</v>
      </c>
    </row>
    <row r="50" spans="2:2" x14ac:dyDescent="0.2">
      <c r="B50" t="s">
        <v>154</v>
      </c>
    </row>
    <row r="51" spans="2:2" x14ac:dyDescent="0.2">
      <c r="B51" t="s">
        <v>149</v>
      </c>
    </row>
    <row r="52" spans="2:2" x14ac:dyDescent="0.2">
      <c r="B52" t="s">
        <v>150</v>
      </c>
    </row>
    <row r="53" spans="2:2" x14ac:dyDescent="0.2">
      <c r="B53" t="s">
        <v>151</v>
      </c>
    </row>
  </sheetData>
  <phoneticPr fontId="0" type="noConversion"/>
  <pageMargins left="0.75" right="0.75" top="1" bottom="1" header="0.5" footer="0.5"/>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3"/>
  </sheetPr>
  <dimension ref="B3:P16"/>
  <sheetViews>
    <sheetView workbookViewId="0"/>
  </sheetViews>
  <sheetFormatPr defaultRowHeight="12.75" x14ac:dyDescent="0.2"/>
  <cols>
    <col min="2" max="2" width="12.42578125" customWidth="1"/>
    <col min="3" max="3" width="12" customWidth="1"/>
  </cols>
  <sheetData>
    <row r="3" spans="2:16" x14ac:dyDescent="0.2">
      <c r="B3" s="65"/>
      <c r="C3" s="337" t="s">
        <v>63</v>
      </c>
      <c r="D3" s="337"/>
      <c r="E3" s="337"/>
      <c r="F3" s="337"/>
      <c r="G3" s="337"/>
      <c r="H3" s="337"/>
      <c r="I3" s="337"/>
      <c r="J3" s="337"/>
      <c r="K3" s="338" t="s">
        <v>64</v>
      </c>
      <c r="L3" s="338"/>
      <c r="M3" s="338"/>
      <c r="N3" s="338"/>
      <c r="O3" s="338"/>
      <c r="P3" s="338"/>
    </row>
    <row r="4" spans="2:16" ht="51" x14ac:dyDescent="0.2">
      <c r="B4" s="66" t="s">
        <v>0</v>
      </c>
      <c r="C4" s="66" t="s">
        <v>65</v>
      </c>
      <c r="D4" s="66" t="s">
        <v>66</v>
      </c>
      <c r="E4" s="114" t="s">
        <v>48</v>
      </c>
      <c r="F4" s="114" t="s">
        <v>67</v>
      </c>
      <c r="G4" s="114" t="s">
        <v>49</v>
      </c>
      <c r="H4" s="114" t="s">
        <v>50</v>
      </c>
      <c r="I4" s="339" t="s">
        <v>51</v>
      </c>
      <c r="J4" s="340"/>
      <c r="K4" s="67" t="s">
        <v>68</v>
      </c>
      <c r="L4" s="67" t="s">
        <v>69</v>
      </c>
      <c r="M4" s="67" t="s">
        <v>70</v>
      </c>
      <c r="N4" s="67" t="s">
        <v>71</v>
      </c>
      <c r="O4" s="67" t="s">
        <v>72</v>
      </c>
      <c r="P4" s="67" t="s">
        <v>73</v>
      </c>
    </row>
    <row r="5" spans="2:16" x14ac:dyDescent="0.2">
      <c r="B5" s="52"/>
      <c r="C5" s="52"/>
      <c r="D5" s="52"/>
      <c r="E5" s="53" t="s">
        <v>53</v>
      </c>
      <c r="F5" s="53" t="s">
        <v>74</v>
      </c>
      <c r="G5" s="53" t="s">
        <v>54</v>
      </c>
      <c r="H5" s="53" t="s">
        <v>55</v>
      </c>
      <c r="I5" s="53" t="s">
        <v>75</v>
      </c>
      <c r="J5" s="53" t="s">
        <v>52</v>
      </c>
      <c r="K5" s="53" t="s">
        <v>52</v>
      </c>
      <c r="L5" s="53" t="s">
        <v>54</v>
      </c>
      <c r="M5" s="53" t="s">
        <v>76</v>
      </c>
      <c r="N5" s="53" t="s">
        <v>77</v>
      </c>
      <c r="O5" s="53" t="s">
        <v>54</v>
      </c>
      <c r="P5" s="53" t="s">
        <v>57</v>
      </c>
    </row>
    <row r="6" spans="2:16" x14ac:dyDescent="0.2">
      <c r="B6" s="54">
        <v>1</v>
      </c>
      <c r="C6" s="68">
        <f>Design_Table!C5</f>
        <v>0</v>
      </c>
      <c r="D6" s="115">
        <v>100</v>
      </c>
      <c r="E6" s="116">
        <v>3</v>
      </c>
      <c r="F6" s="53">
        <f t="shared" ref="F6:F15" si="0">E6*60</f>
        <v>180</v>
      </c>
      <c r="G6" s="118">
        <v>25</v>
      </c>
      <c r="H6" s="55">
        <f t="shared" ref="H6:H15" si="1">E6*G6</f>
        <v>75</v>
      </c>
      <c r="I6" s="58">
        <f t="shared" ref="I6:I15" si="2">F6/D6</f>
        <v>1.8</v>
      </c>
      <c r="J6" s="58">
        <f>I6*1.604</f>
        <v>2.8872000000000004</v>
      </c>
      <c r="K6" s="116">
        <v>1.5</v>
      </c>
      <c r="L6" s="118">
        <v>5.8</v>
      </c>
      <c r="M6" s="116">
        <v>5</v>
      </c>
      <c r="N6" s="116">
        <v>4</v>
      </c>
      <c r="O6" s="53">
        <f t="shared" ref="O6:O15" si="3">L6*M6*N6</f>
        <v>116</v>
      </c>
      <c r="P6" s="58">
        <f t="shared" ref="P6:P15" si="4">O6/60*K6</f>
        <v>2.9</v>
      </c>
    </row>
    <row r="7" spans="2:16" x14ac:dyDescent="0.2">
      <c r="B7" s="54">
        <v>2</v>
      </c>
      <c r="C7" s="68">
        <f>Design_Table!C6</f>
        <v>0</v>
      </c>
      <c r="D7" s="115"/>
      <c r="E7" s="116"/>
      <c r="F7" s="53">
        <f t="shared" si="0"/>
        <v>0</v>
      </c>
      <c r="G7" s="118">
        <v>10</v>
      </c>
      <c r="H7" s="55">
        <f t="shared" si="1"/>
        <v>0</v>
      </c>
      <c r="I7" s="58" t="e">
        <f t="shared" si="2"/>
        <v>#DIV/0!</v>
      </c>
      <c r="J7" s="58" t="e">
        <f t="shared" ref="J7:J15" si="5">I7*1.604</f>
        <v>#DIV/0!</v>
      </c>
      <c r="K7" s="116"/>
      <c r="L7" s="118"/>
      <c r="M7" s="116"/>
      <c r="N7" s="116"/>
      <c r="O7" s="53">
        <f t="shared" si="3"/>
        <v>0</v>
      </c>
      <c r="P7" s="58">
        <f t="shared" si="4"/>
        <v>0</v>
      </c>
    </row>
    <row r="8" spans="2:16" x14ac:dyDescent="0.2">
      <c r="B8" s="54">
        <v>3</v>
      </c>
      <c r="C8" s="68">
        <f>Design_Table!C7</f>
        <v>0</v>
      </c>
      <c r="D8" s="115"/>
      <c r="E8" s="116"/>
      <c r="F8" s="53">
        <f t="shared" si="0"/>
        <v>0</v>
      </c>
      <c r="G8" s="118">
        <v>10</v>
      </c>
      <c r="H8" s="55">
        <f t="shared" si="1"/>
        <v>0</v>
      </c>
      <c r="I8" s="58" t="e">
        <f t="shared" si="2"/>
        <v>#DIV/0!</v>
      </c>
      <c r="J8" s="58" t="e">
        <f t="shared" si="5"/>
        <v>#DIV/0!</v>
      </c>
      <c r="K8" s="116"/>
      <c r="L8" s="118"/>
      <c r="M8" s="116"/>
      <c r="N8" s="116"/>
      <c r="O8" s="53">
        <f t="shared" si="3"/>
        <v>0</v>
      </c>
      <c r="P8" s="58">
        <f t="shared" si="4"/>
        <v>0</v>
      </c>
    </row>
    <row r="9" spans="2:16" x14ac:dyDescent="0.2">
      <c r="B9" s="54">
        <v>4</v>
      </c>
      <c r="C9" s="68">
        <f>Design_Table!C8</f>
        <v>0</v>
      </c>
      <c r="D9" s="115"/>
      <c r="E9" s="116"/>
      <c r="F9" s="53">
        <f t="shared" si="0"/>
        <v>0</v>
      </c>
      <c r="G9" s="118">
        <v>10</v>
      </c>
      <c r="H9" s="55">
        <f t="shared" si="1"/>
        <v>0</v>
      </c>
      <c r="I9" s="58" t="e">
        <f t="shared" si="2"/>
        <v>#DIV/0!</v>
      </c>
      <c r="J9" s="58" t="e">
        <f t="shared" si="5"/>
        <v>#DIV/0!</v>
      </c>
      <c r="K9" s="116"/>
      <c r="L9" s="118"/>
      <c r="M9" s="116"/>
      <c r="N9" s="116"/>
      <c r="O9" s="53">
        <f t="shared" si="3"/>
        <v>0</v>
      </c>
      <c r="P9" s="58">
        <f t="shared" si="4"/>
        <v>0</v>
      </c>
    </row>
    <row r="10" spans="2:16" x14ac:dyDescent="0.2">
      <c r="B10" s="54">
        <v>5</v>
      </c>
      <c r="C10" s="68">
        <f>Design_Table!C9</f>
        <v>0</v>
      </c>
      <c r="D10" s="115"/>
      <c r="E10" s="116"/>
      <c r="F10" s="53">
        <f t="shared" si="0"/>
        <v>0</v>
      </c>
      <c r="G10" s="118">
        <v>10</v>
      </c>
      <c r="H10" s="55">
        <f t="shared" si="1"/>
        <v>0</v>
      </c>
      <c r="I10" s="58" t="e">
        <f t="shared" si="2"/>
        <v>#DIV/0!</v>
      </c>
      <c r="J10" s="58" t="e">
        <f t="shared" si="5"/>
        <v>#DIV/0!</v>
      </c>
      <c r="K10" s="116"/>
      <c r="L10" s="118"/>
      <c r="M10" s="116"/>
      <c r="N10" s="116"/>
      <c r="O10" s="53">
        <f t="shared" si="3"/>
        <v>0</v>
      </c>
      <c r="P10" s="58">
        <f t="shared" si="4"/>
        <v>0</v>
      </c>
    </row>
    <row r="11" spans="2:16" x14ac:dyDescent="0.2">
      <c r="B11" s="54">
        <v>6</v>
      </c>
      <c r="C11" s="68">
        <f>Design_Table!C10</f>
        <v>0</v>
      </c>
      <c r="D11" s="115"/>
      <c r="E11" s="116"/>
      <c r="F11" s="53">
        <f t="shared" si="0"/>
        <v>0</v>
      </c>
      <c r="G11" s="118">
        <v>10</v>
      </c>
      <c r="H11" s="55">
        <f t="shared" si="1"/>
        <v>0</v>
      </c>
      <c r="I11" s="58" t="e">
        <f t="shared" si="2"/>
        <v>#DIV/0!</v>
      </c>
      <c r="J11" s="58" t="e">
        <f t="shared" si="5"/>
        <v>#DIV/0!</v>
      </c>
      <c r="K11" s="116"/>
      <c r="L11" s="118"/>
      <c r="M11" s="116"/>
      <c r="N11" s="116"/>
      <c r="O11" s="53">
        <f t="shared" si="3"/>
        <v>0</v>
      </c>
      <c r="P11" s="58">
        <f>O11/60*K11</f>
        <v>0</v>
      </c>
    </row>
    <row r="12" spans="2:16" x14ac:dyDescent="0.2">
      <c r="B12" s="54">
        <v>7</v>
      </c>
      <c r="C12" s="68">
        <f>Design_Table!C11</f>
        <v>0</v>
      </c>
      <c r="D12" s="115"/>
      <c r="E12" s="116"/>
      <c r="F12" s="53">
        <f t="shared" si="0"/>
        <v>0</v>
      </c>
      <c r="G12" s="118">
        <v>10</v>
      </c>
      <c r="H12" s="55">
        <f t="shared" si="1"/>
        <v>0</v>
      </c>
      <c r="I12" s="58" t="e">
        <f t="shared" si="2"/>
        <v>#DIV/0!</v>
      </c>
      <c r="J12" s="58" t="e">
        <f t="shared" si="5"/>
        <v>#DIV/0!</v>
      </c>
      <c r="K12" s="116"/>
      <c r="L12" s="118"/>
      <c r="M12" s="116"/>
      <c r="N12" s="116"/>
      <c r="O12" s="53">
        <f t="shared" si="3"/>
        <v>0</v>
      </c>
      <c r="P12" s="58">
        <f t="shared" si="4"/>
        <v>0</v>
      </c>
    </row>
    <row r="13" spans="2:16" x14ac:dyDescent="0.2">
      <c r="B13" s="54">
        <v>8</v>
      </c>
      <c r="C13" s="68">
        <f>Design_Table!C12</f>
        <v>0</v>
      </c>
      <c r="D13" s="117"/>
      <c r="E13" s="116"/>
      <c r="F13" s="53">
        <f t="shared" si="0"/>
        <v>0</v>
      </c>
      <c r="G13" s="118"/>
      <c r="H13" s="55">
        <f t="shared" si="1"/>
        <v>0</v>
      </c>
      <c r="I13" s="58" t="e">
        <f t="shared" si="2"/>
        <v>#DIV/0!</v>
      </c>
      <c r="J13" s="58" t="e">
        <f t="shared" si="5"/>
        <v>#DIV/0!</v>
      </c>
      <c r="K13" s="116"/>
      <c r="L13" s="118"/>
      <c r="M13" s="116"/>
      <c r="N13" s="116"/>
      <c r="O13" s="53">
        <f t="shared" si="3"/>
        <v>0</v>
      </c>
      <c r="P13" s="58">
        <f>O13/60*K13</f>
        <v>0</v>
      </c>
    </row>
    <row r="14" spans="2:16" x14ac:dyDescent="0.2">
      <c r="B14" s="54">
        <v>9</v>
      </c>
      <c r="C14" s="68">
        <f>Design_Table!C13</f>
        <v>0</v>
      </c>
      <c r="D14" s="117"/>
      <c r="E14" s="116"/>
      <c r="F14" s="53">
        <f t="shared" si="0"/>
        <v>0</v>
      </c>
      <c r="G14" s="118"/>
      <c r="H14" s="55">
        <f t="shared" si="1"/>
        <v>0</v>
      </c>
      <c r="I14" s="58" t="e">
        <f t="shared" si="2"/>
        <v>#DIV/0!</v>
      </c>
      <c r="J14" s="58" t="e">
        <f t="shared" si="5"/>
        <v>#DIV/0!</v>
      </c>
      <c r="K14" s="116"/>
      <c r="L14" s="118"/>
      <c r="M14" s="116"/>
      <c r="N14" s="116"/>
      <c r="O14" s="53">
        <f t="shared" si="3"/>
        <v>0</v>
      </c>
      <c r="P14" s="58">
        <f t="shared" si="4"/>
        <v>0</v>
      </c>
    </row>
    <row r="15" spans="2:16" x14ac:dyDescent="0.2">
      <c r="B15" s="54">
        <v>10</v>
      </c>
      <c r="C15" s="68">
        <f>Design_Table!C14</f>
        <v>0</v>
      </c>
      <c r="D15" s="117"/>
      <c r="E15" s="116"/>
      <c r="F15" s="53">
        <f t="shared" si="0"/>
        <v>0</v>
      </c>
      <c r="G15" s="118"/>
      <c r="H15" s="55">
        <f t="shared" si="1"/>
        <v>0</v>
      </c>
      <c r="I15" s="58" t="e">
        <f t="shared" si="2"/>
        <v>#DIV/0!</v>
      </c>
      <c r="J15" s="58" t="e">
        <f t="shared" si="5"/>
        <v>#DIV/0!</v>
      </c>
      <c r="K15" s="116"/>
      <c r="L15" s="118"/>
      <c r="M15" s="116"/>
      <c r="N15" s="116"/>
      <c r="O15" s="53">
        <f t="shared" si="3"/>
        <v>0</v>
      </c>
      <c r="P15" s="58">
        <f t="shared" si="4"/>
        <v>0</v>
      </c>
    </row>
    <row r="16" spans="2:16" x14ac:dyDescent="0.2">
      <c r="B16" s="56" t="s">
        <v>47</v>
      </c>
      <c r="C16" s="57">
        <f>SUM(C5:C14)</f>
        <v>0</v>
      </c>
      <c r="D16" s="57">
        <f>SUM(D6:D15)</f>
        <v>100</v>
      </c>
      <c r="E16" s="53"/>
      <c r="F16" s="53"/>
      <c r="G16" s="53"/>
      <c r="H16" s="53"/>
      <c r="I16" s="53"/>
      <c r="J16" s="53"/>
      <c r="K16" s="9"/>
      <c r="L16" s="9"/>
      <c r="M16" s="9"/>
      <c r="N16" s="9"/>
      <c r="O16" s="9">
        <f>SUM(O6:O15)</f>
        <v>116</v>
      </c>
      <c r="P16" s="9">
        <f>SUM(P6:P15)</f>
        <v>2.9</v>
      </c>
    </row>
  </sheetData>
  <mergeCells count="3">
    <mergeCell ref="C3:J3"/>
    <mergeCell ref="K3:P3"/>
    <mergeCell ref="I4:J4"/>
  </mergeCells>
  <phoneticPr fontId="0" type="noConversion"/>
  <pageMargins left="0.75" right="0.75" top="1" bottom="1" header="0.5" footer="0.5"/>
  <pageSetup orientation="portrait" horizontalDpi="355" verticalDpi="46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3"/>
  </sheetPr>
  <dimension ref="B2:H27"/>
  <sheetViews>
    <sheetView workbookViewId="0"/>
  </sheetViews>
  <sheetFormatPr defaultRowHeight="12.75" x14ac:dyDescent="0.2"/>
  <cols>
    <col min="2" max="2" width="12.7109375" bestFit="1" customWidth="1"/>
    <col min="3" max="3" width="10.28515625" customWidth="1"/>
    <col min="6" max="6" width="10.7109375" customWidth="1"/>
  </cols>
  <sheetData>
    <row r="2" spans="2:8" ht="15.75" x14ac:dyDescent="0.25">
      <c r="B2" s="341" t="s">
        <v>45</v>
      </c>
      <c r="C2" s="341"/>
      <c r="D2" s="341"/>
      <c r="E2" s="341"/>
      <c r="F2" s="341"/>
    </row>
    <row r="3" spans="2:8" ht="25.5" x14ac:dyDescent="0.2">
      <c r="B3" s="42" t="s">
        <v>0</v>
      </c>
      <c r="C3" s="42" t="s">
        <v>41</v>
      </c>
      <c r="D3" s="43" t="s">
        <v>42</v>
      </c>
      <c r="E3" s="43" t="s">
        <v>43</v>
      </c>
      <c r="F3" s="42" t="s">
        <v>40</v>
      </c>
      <c r="G3" s="8"/>
    </row>
    <row r="4" spans="2:8" x14ac:dyDescent="0.2">
      <c r="B4" s="14">
        <v>1</v>
      </c>
      <c r="C4" s="39" t="e">
        <f>'Weekly Schedule'!F34</f>
        <v>#REF!</v>
      </c>
      <c r="D4" s="40"/>
      <c r="E4" s="40"/>
      <c r="F4" s="41" t="e">
        <f>IF(C4&gt;0,C4/(D4*E4),0)</f>
        <v>#REF!</v>
      </c>
      <c r="H4" s="51"/>
    </row>
    <row r="5" spans="2:8" x14ac:dyDescent="0.2">
      <c r="B5" s="14">
        <v>2</v>
      </c>
      <c r="C5" s="39" t="e">
        <f>'Weekly Schedule'!G34</f>
        <v>#REF!</v>
      </c>
      <c r="D5" s="40"/>
      <c r="E5" s="40"/>
      <c r="F5" s="41" t="e">
        <f t="shared" ref="F5:F27" si="0">IF(C5&gt;0,C5/(D5*E5),0)</f>
        <v>#REF!</v>
      </c>
      <c r="H5" s="51"/>
    </row>
    <row r="6" spans="2:8" x14ac:dyDescent="0.2">
      <c r="B6" s="14">
        <v>3</v>
      </c>
      <c r="C6" s="39" t="e">
        <f>'Weekly Schedule'!H$34</f>
        <v>#REF!</v>
      </c>
      <c r="D6" s="40"/>
      <c r="E6" s="40"/>
      <c r="F6" s="41" t="e">
        <f t="shared" si="0"/>
        <v>#REF!</v>
      </c>
      <c r="H6" s="51"/>
    </row>
    <row r="7" spans="2:8" x14ac:dyDescent="0.2">
      <c r="B7" s="14">
        <v>4</v>
      </c>
      <c r="C7" s="39" t="e">
        <f>'Weekly Schedule'!I$34</f>
        <v>#REF!</v>
      </c>
      <c r="D7" s="40"/>
      <c r="E7" s="40"/>
      <c r="F7" s="41" t="e">
        <f t="shared" si="0"/>
        <v>#REF!</v>
      </c>
      <c r="H7" s="51"/>
    </row>
    <row r="8" spans="2:8" x14ac:dyDescent="0.2">
      <c r="B8" s="14">
        <v>5</v>
      </c>
      <c r="C8" s="39" t="e">
        <f>'Weekly Schedule'!J$34</f>
        <v>#REF!</v>
      </c>
      <c r="D8" s="40"/>
      <c r="E8" s="40"/>
      <c r="F8" s="41" t="e">
        <f t="shared" si="0"/>
        <v>#REF!</v>
      </c>
      <c r="H8" s="51"/>
    </row>
    <row r="9" spans="2:8" x14ac:dyDescent="0.2">
      <c r="B9" s="14">
        <v>6</v>
      </c>
      <c r="C9" s="39" t="e">
        <f>'Weekly Schedule'!K$34</f>
        <v>#REF!</v>
      </c>
      <c r="D9" s="40"/>
      <c r="E9" s="40"/>
      <c r="F9" s="41" t="e">
        <f t="shared" si="0"/>
        <v>#REF!</v>
      </c>
      <c r="H9" s="51"/>
    </row>
    <row r="10" spans="2:8" x14ac:dyDescent="0.2">
      <c r="B10" s="14">
        <v>7</v>
      </c>
      <c r="C10" s="39" t="e">
        <f>'Weekly Schedule'!L$34</f>
        <v>#REF!</v>
      </c>
      <c r="D10" s="40"/>
      <c r="E10" s="40"/>
      <c r="F10" s="41" t="e">
        <f t="shared" si="0"/>
        <v>#REF!</v>
      </c>
      <c r="H10" s="51"/>
    </row>
    <row r="11" spans="2:8" x14ac:dyDescent="0.2">
      <c r="B11" s="14">
        <v>8</v>
      </c>
      <c r="C11" s="39" t="e">
        <f>'Weekly Schedule'!M$34</f>
        <v>#REF!</v>
      </c>
      <c r="D11" s="40"/>
      <c r="E11" s="40"/>
      <c r="F11" s="41" t="e">
        <f t="shared" si="0"/>
        <v>#REF!</v>
      </c>
      <c r="H11" s="51"/>
    </row>
    <row r="12" spans="2:8" x14ac:dyDescent="0.2">
      <c r="B12" s="14">
        <v>9</v>
      </c>
      <c r="C12" s="39" t="e">
        <f>'Weekly Schedule'!N$34</f>
        <v>#REF!</v>
      </c>
      <c r="D12" s="40"/>
      <c r="E12" s="40"/>
      <c r="F12" s="41" t="e">
        <f t="shared" si="0"/>
        <v>#REF!</v>
      </c>
      <c r="H12" s="51"/>
    </row>
    <row r="13" spans="2:8" x14ac:dyDescent="0.2">
      <c r="B13" s="14">
        <v>10</v>
      </c>
      <c r="C13" s="39" t="e">
        <f>'Weekly Schedule'!O$34</f>
        <v>#REF!</v>
      </c>
      <c r="D13" s="40"/>
      <c r="E13" s="40"/>
      <c r="F13" s="41" t="e">
        <f t="shared" si="0"/>
        <v>#REF!</v>
      </c>
      <c r="H13" s="51"/>
    </row>
    <row r="14" spans="2:8" x14ac:dyDescent="0.2">
      <c r="B14" s="14">
        <v>11</v>
      </c>
      <c r="C14" s="39" t="e">
        <f>'Weekly Schedule'!P$34</f>
        <v>#REF!</v>
      </c>
      <c r="D14" s="40"/>
      <c r="E14" s="40"/>
      <c r="F14" s="41" t="e">
        <f t="shared" si="0"/>
        <v>#REF!</v>
      </c>
      <c r="H14" s="51"/>
    </row>
    <row r="15" spans="2:8" x14ac:dyDescent="0.2">
      <c r="B15" s="14">
        <v>12</v>
      </c>
      <c r="C15" s="39" t="e">
        <f>'Weekly Schedule'!Q$34</f>
        <v>#REF!</v>
      </c>
      <c r="D15" s="40"/>
      <c r="E15" s="40"/>
      <c r="F15" s="41" t="e">
        <f t="shared" si="0"/>
        <v>#REF!</v>
      </c>
      <c r="H15" s="51"/>
    </row>
    <row r="16" spans="2:8" x14ac:dyDescent="0.2">
      <c r="B16" s="14">
        <v>13</v>
      </c>
      <c r="C16" s="39" t="e">
        <f>'Weekly Schedule'!R$34</f>
        <v>#REF!</v>
      </c>
      <c r="D16" s="40"/>
      <c r="E16" s="40"/>
      <c r="F16" s="41" t="e">
        <f t="shared" si="0"/>
        <v>#REF!</v>
      </c>
      <c r="H16" s="51"/>
    </row>
    <row r="17" spans="2:8" x14ac:dyDescent="0.2">
      <c r="B17" s="14">
        <v>14</v>
      </c>
      <c r="C17" s="39" t="e">
        <f>'Weekly Schedule'!S$34</f>
        <v>#REF!</v>
      </c>
      <c r="D17" s="40"/>
      <c r="E17" s="40"/>
      <c r="F17" s="41" t="e">
        <f t="shared" si="0"/>
        <v>#REF!</v>
      </c>
      <c r="H17" s="51"/>
    </row>
    <row r="18" spans="2:8" x14ac:dyDescent="0.2">
      <c r="B18" s="14">
        <v>15</v>
      </c>
      <c r="C18" s="39" t="e">
        <f>'Weekly Schedule'!T$34</f>
        <v>#REF!</v>
      </c>
      <c r="D18" s="40"/>
      <c r="E18" s="40"/>
      <c r="F18" s="41" t="e">
        <f t="shared" si="0"/>
        <v>#REF!</v>
      </c>
      <c r="H18" s="51"/>
    </row>
    <row r="19" spans="2:8" x14ac:dyDescent="0.2">
      <c r="B19" s="14">
        <v>16</v>
      </c>
      <c r="C19" s="39" t="e">
        <f>'Weekly Schedule'!U$34</f>
        <v>#REF!</v>
      </c>
      <c r="D19" s="40"/>
      <c r="E19" s="40"/>
      <c r="F19" s="41" t="e">
        <f t="shared" si="0"/>
        <v>#REF!</v>
      </c>
      <c r="H19" s="51"/>
    </row>
    <row r="20" spans="2:8" x14ac:dyDescent="0.2">
      <c r="B20" s="14">
        <v>17</v>
      </c>
      <c r="C20" s="39" t="e">
        <f>'Weekly Schedule'!V$34</f>
        <v>#REF!</v>
      </c>
      <c r="D20" s="40"/>
      <c r="E20" s="40"/>
      <c r="F20" s="41" t="e">
        <f t="shared" si="0"/>
        <v>#REF!</v>
      </c>
      <c r="H20" s="51"/>
    </row>
    <row r="21" spans="2:8" x14ac:dyDescent="0.2">
      <c r="B21" s="14">
        <v>18</v>
      </c>
      <c r="C21" s="39" t="e">
        <f>'Weekly Schedule'!W$34</f>
        <v>#REF!</v>
      </c>
      <c r="D21" s="40"/>
      <c r="E21" s="40"/>
      <c r="F21" s="41" t="e">
        <f t="shared" si="0"/>
        <v>#REF!</v>
      </c>
      <c r="H21" s="51"/>
    </row>
    <row r="22" spans="2:8" x14ac:dyDescent="0.2">
      <c r="B22" s="14">
        <v>19</v>
      </c>
      <c r="C22" s="39" t="e">
        <f>'Weekly Schedule'!X$34</f>
        <v>#REF!</v>
      </c>
      <c r="D22" s="40"/>
      <c r="E22" s="40"/>
      <c r="F22" s="41" t="e">
        <f t="shared" si="0"/>
        <v>#REF!</v>
      </c>
      <c r="H22" s="51"/>
    </row>
    <row r="23" spans="2:8" x14ac:dyDescent="0.2">
      <c r="B23" s="14">
        <v>20</v>
      </c>
      <c r="C23" s="39" t="e">
        <f>'Weekly Schedule'!Y$34</f>
        <v>#REF!</v>
      </c>
      <c r="D23" s="40"/>
      <c r="E23" s="40"/>
      <c r="F23" s="41" t="e">
        <f t="shared" si="0"/>
        <v>#REF!</v>
      </c>
      <c r="H23" s="51"/>
    </row>
    <row r="24" spans="2:8" x14ac:dyDescent="0.2">
      <c r="B24" s="14">
        <v>21</v>
      </c>
      <c r="C24" s="39" t="e">
        <f>'Weekly Schedule'!Z$34</f>
        <v>#REF!</v>
      </c>
      <c r="D24" s="40"/>
      <c r="E24" s="40"/>
      <c r="F24" s="41" t="e">
        <f t="shared" si="0"/>
        <v>#REF!</v>
      </c>
      <c r="H24" s="51"/>
    </row>
    <row r="25" spans="2:8" x14ac:dyDescent="0.2">
      <c r="B25" s="14">
        <v>22</v>
      </c>
      <c r="C25" s="39" t="e">
        <f>'Weekly Schedule'!AA$34</f>
        <v>#REF!</v>
      </c>
      <c r="D25" s="40"/>
      <c r="E25" s="40"/>
      <c r="F25" s="41" t="e">
        <f t="shared" si="0"/>
        <v>#REF!</v>
      </c>
      <c r="H25" s="51"/>
    </row>
    <row r="26" spans="2:8" x14ac:dyDescent="0.2">
      <c r="B26" s="14">
        <v>23</v>
      </c>
      <c r="C26" s="39" t="e">
        <f>'Weekly Schedule'!AB$34</f>
        <v>#REF!</v>
      </c>
      <c r="D26" s="40"/>
      <c r="E26" s="40"/>
      <c r="F26" s="41" t="e">
        <f t="shared" si="0"/>
        <v>#REF!</v>
      </c>
      <c r="H26" s="51"/>
    </row>
    <row r="27" spans="2:8" x14ac:dyDescent="0.2">
      <c r="B27" s="14">
        <v>24</v>
      </c>
      <c r="C27" s="39" t="e">
        <f>'Weekly Schedule'!AO$34</f>
        <v>#REF!</v>
      </c>
      <c r="D27" s="40"/>
      <c r="E27" s="40"/>
      <c r="F27" s="41" t="e">
        <f t="shared" si="0"/>
        <v>#REF!</v>
      </c>
      <c r="H27" s="51"/>
    </row>
  </sheetData>
  <sheetProtection sheet="1" objects="1" scenarios="1"/>
  <mergeCells count="1">
    <mergeCell ref="B2:F2"/>
  </mergeCells>
  <phoneticPr fontId="0" type="noConversion"/>
  <pageMargins left="0.75" right="0.75" top="1" bottom="1" header="0.5" footer="0.5"/>
  <pageSetup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3</vt:i4>
      </vt:variant>
      <vt:variant>
        <vt:lpstr>Named Ranges</vt:lpstr>
      </vt:variant>
      <vt:variant>
        <vt:i4>7</vt:i4>
      </vt:variant>
    </vt:vector>
  </HeadingPairs>
  <TitlesOfParts>
    <vt:vector size="23" baseType="lpstr">
      <vt:lpstr>Instructions</vt:lpstr>
      <vt:lpstr>Monthly ETo</vt:lpstr>
      <vt:lpstr>SiteInfo</vt:lpstr>
      <vt:lpstr>Design_Table</vt:lpstr>
      <vt:lpstr>Daily ET</vt:lpstr>
      <vt:lpstr>Meter Data</vt:lpstr>
      <vt:lpstr>CatchCan</vt:lpstr>
      <vt:lpstr>Actual Apps</vt:lpstr>
      <vt:lpstr>Max Week Schedule</vt:lpstr>
      <vt:lpstr>Weekly Schedule</vt:lpstr>
      <vt:lpstr>Tracking</vt:lpstr>
      <vt:lpstr>Sheet2</vt:lpstr>
      <vt:lpstr>PlantFactors</vt:lpstr>
      <vt:lpstr>ET chart</vt:lpstr>
      <vt:lpstr>Cumulative Chart</vt:lpstr>
      <vt:lpstr>Weekly ETo Graph</vt:lpstr>
      <vt:lpstr>ET</vt:lpstr>
      <vt:lpstr>Irrigated_Area</vt:lpstr>
      <vt:lpstr>plants</vt:lpstr>
      <vt:lpstr>Design_Table!Print_Area</vt:lpstr>
      <vt:lpstr>Instructions!Print_Area</vt:lpstr>
      <vt:lpstr>'Weekly Schedule'!Print_Titles</vt:lpstr>
      <vt:lpstr>Zone</vt:lpstr>
    </vt:vector>
  </TitlesOfParts>
  <Company>Aquacraft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Zip Code Listings for Colorado</dc:title>
  <dc:creator>Leslie</dc:creator>
  <cp:lastModifiedBy>vargass</cp:lastModifiedBy>
  <cp:lastPrinted>2005-01-11T22:51:42Z</cp:lastPrinted>
  <dcterms:created xsi:type="dcterms:W3CDTF">2004-07-26T15:53:19Z</dcterms:created>
  <dcterms:modified xsi:type="dcterms:W3CDTF">2013-07-17T15:06:18Z</dcterms:modified>
</cp:coreProperties>
</file>