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833 NBD\03 PC\02 RW\Z-MISC\ARCHIVE\Guideline review\EMWD_RW Landscape Guideline Tool Box - 09.09.2017\05_RWUP\RWUP EXAMPLE\"/>
    </mc:Choice>
  </mc:AlternateContent>
  <bookViews>
    <workbookView xWindow="0" yWindow="0" windowWidth="23040" windowHeight="11412" tabRatio="988"/>
  </bookViews>
  <sheets>
    <sheet name="STUDY AREA SUMMARY TABLE" sheetId="5" r:id="rId1"/>
    <sheet name="Sheet1" sheetId="6" r:id="rId2"/>
    <sheet name="STUDY AREA 7" sheetId="7" r:id="rId3"/>
    <sheet name="STUDY AREA 11" sheetId="8" r:id="rId4"/>
    <sheet name="STUDY AREA 13" sheetId="9" r:id="rId5"/>
    <sheet name="STUDY AREA 14" sheetId="10" r:id="rId6"/>
    <sheet name="STUDY AREA 16" sheetId="12" r:id="rId7"/>
    <sheet name="STUDY AREA 17" sheetId="13" r:id="rId8"/>
    <sheet name="STUDY AREA 18" sheetId="14" r:id="rId9"/>
    <sheet name="STUDY AREA 19" sheetId="34" r:id="rId10"/>
    <sheet name="STUDY AREA  20" sheetId="33" r:id="rId11"/>
    <sheet name="STUDY AREA 21" sheetId="32" r:id="rId12"/>
    <sheet name="STUDY AREA  22A" sheetId="31" r:id="rId13"/>
    <sheet name="STUDY AREA  22B" sheetId="30" r:id="rId14"/>
    <sheet name="STUDY AREA  23" sheetId="29" r:id="rId15"/>
    <sheet name="STUDY AREA 25" sheetId="28" r:id="rId16"/>
    <sheet name="STUDY AREA 26" sheetId="27" r:id="rId17"/>
    <sheet name="STUDY AREA 27" sheetId="25" r:id="rId18"/>
    <sheet name="STUDY AREA  34" sheetId="24" r:id="rId19"/>
    <sheet name="STUDY AREA  35" sheetId="23" r:id="rId20"/>
    <sheet name="STUDY AREA  36" sheetId="21" r:id="rId21"/>
    <sheet name="STUDY AREA  37" sheetId="20" r:id="rId22"/>
    <sheet name="STUDY AREA 39" sheetId="19" r:id="rId23"/>
    <sheet name="STUDY AREA 47" sheetId="17" r:id="rId24"/>
    <sheet name="STUDY AREA 48" sheetId="16" r:id="rId25"/>
    <sheet name="STUDY AREA 53" sheetId="15" r:id="rId26"/>
  </sheets>
  <definedNames>
    <definedName name="_xlnm._FilterDatabase" localSheetId="0" hidden="1">'STUDY AREA SUMMARY TABLE'!$G$1:$G$119</definedName>
    <definedName name="IrrigationType">Sheet1!$B$2:$B$4</definedName>
    <definedName name="_xlnm.Print_Area" localSheetId="10">'STUDY AREA  20'!$A$2:$M$7</definedName>
    <definedName name="_xlnm.Print_Area" localSheetId="12">'STUDY AREA  22A'!$A$2:$M$7</definedName>
    <definedName name="_xlnm.Print_Area" localSheetId="13">'STUDY AREA  22B'!$A$2:$M$8</definedName>
    <definedName name="_xlnm.Print_Area" localSheetId="14">'STUDY AREA  23'!$A$2:$M$6</definedName>
    <definedName name="_xlnm.Print_Area" localSheetId="18">'STUDY AREA  34'!$A$2:$M$8</definedName>
    <definedName name="_xlnm.Print_Area" localSheetId="19">'STUDY AREA  35'!$A$2:$M$6</definedName>
    <definedName name="_xlnm.Print_Area" localSheetId="20">'STUDY AREA  36'!$A$2:$M$7</definedName>
    <definedName name="_xlnm.Print_Area" localSheetId="21">'STUDY AREA  37'!$A$2:$M$6</definedName>
    <definedName name="_xlnm.Print_Area" localSheetId="3">'STUDY AREA 11'!$A$2:$M$7</definedName>
    <definedName name="_xlnm.Print_Area" localSheetId="4">'STUDY AREA 13'!$A$2:$M$6</definedName>
    <definedName name="_xlnm.Print_Area" localSheetId="5">'STUDY AREA 14'!$A$2:$M$6</definedName>
    <definedName name="_xlnm.Print_Area" localSheetId="6">'STUDY AREA 16'!$A$2:$M$8</definedName>
    <definedName name="_xlnm.Print_Area" localSheetId="7">'STUDY AREA 17'!$A$2:$M$7</definedName>
    <definedName name="_xlnm.Print_Area" localSheetId="8">'STUDY AREA 18'!$A$2:$M$6</definedName>
    <definedName name="_xlnm.Print_Area" localSheetId="9">'STUDY AREA 19'!$A$2:$M$6</definedName>
    <definedName name="_xlnm.Print_Area" localSheetId="11">'STUDY AREA 21'!$A$2:$M$6</definedName>
    <definedName name="_xlnm.Print_Area" localSheetId="15">'STUDY AREA 25'!$A$2:$M$7</definedName>
    <definedName name="_xlnm.Print_Area" localSheetId="16">'STUDY AREA 26'!$A$2:$M$8</definedName>
    <definedName name="_xlnm.Print_Area" localSheetId="17">'STUDY AREA 27'!$A$2:$M$6</definedName>
    <definedName name="_xlnm.Print_Area" localSheetId="22">'STUDY AREA 39'!$A$2:$M$6</definedName>
    <definedName name="_xlnm.Print_Area" localSheetId="23">'STUDY AREA 47'!$A$2:$M$6</definedName>
    <definedName name="_xlnm.Print_Area" localSheetId="24">'STUDY AREA 48'!$A$2:$M$6</definedName>
    <definedName name="_xlnm.Print_Area" localSheetId="25">'STUDY AREA 53'!$A$2:$M$11</definedName>
    <definedName name="_xlnm.Print_Area" localSheetId="2">'STUDY AREA 7'!$A$2:$M$9</definedName>
    <definedName name="_xlnm.Print_Area" localSheetId="0">'STUDY AREA SUMMARY TABLE'!$A$2:$M$104</definedName>
  </definedNames>
  <calcPr calcId="152511" calcMode="autoNoTable"/>
</workbook>
</file>

<file path=xl/calcChain.xml><?xml version="1.0" encoding="utf-8"?>
<calcChain xmlns="http://schemas.openxmlformats.org/spreadsheetml/2006/main">
  <c r="K8" i="5" l="1"/>
  <c r="I8" i="5"/>
  <c r="J8" i="5" s="1"/>
  <c r="L8" i="5" s="1"/>
  <c r="M8" i="5" s="1"/>
  <c r="F6" i="34" l="1"/>
  <c r="K5" i="34"/>
  <c r="I5" i="34"/>
  <c r="J5" i="34" s="1"/>
  <c r="L5" i="34" s="1"/>
  <c r="M5" i="34" s="1"/>
  <c r="K4" i="34"/>
  <c r="K6" i="34" s="1"/>
  <c r="I4" i="34"/>
  <c r="F7" i="33"/>
  <c r="K6" i="33"/>
  <c r="I6" i="33"/>
  <c r="J6" i="33" s="1"/>
  <c r="L6" i="33" s="1"/>
  <c r="M6" i="33" s="1"/>
  <c r="K5" i="33"/>
  <c r="I5" i="33"/>
  <c r="J5" i="33" s="1"/>
  <c r="L5" i="33" s="1"/>
  <c r="M5" i="33" s="1"/>
  <c r="K4" i="33"/>
  <c r="I4" i="33"/>
  <c r="J4" i="33" s="1"/>
  <c r="L4" i="33" s="1"/>
  <c r="M4" i="33" s="1"/>
  <c r="F6" i="32"/>
  <c r="K5" i="32"/>
  <c r="I5" i="32"/>
  <c r="J5" i="32" s="1"/>
  <c r="L5" i="32" s="1"/>
  <c r="M5" i="32" s="1"/>
  <c r="K4" i="32"/>
  <c r="K6" i="32" s="1"/>
  <c r="I4" i="32"/>
  <c r="J4" i="32" s="1"/>
  <c r="L4" i="32" s="1"/>
  <c r="M4" i="32" s="1"/>
  <c r="F7" i="31"/>
  <c r="K6" i="31"/>
  <c r="I6" i="31"/>
  <c r="J6" i="31" s="1"/>
  <c r="L6" i="31" s="1"/>
  <c r="M6" i="31" s="1"/>
  <c r="K5" i="31"/>
  <c r="I5" i="31"/>
  <c r="J5" i="31" s="1"/>
  <c r="L5" i="31" s="1"/>
  <c r="M5" i="31" s="1"/>
  <c r="K4" i="31"/>
  <c r="K7" i="31" s="1"/>
  <c r="I4" i="31"/>
  <c r="J4" i="31" s="1"/>
  <c r="L4" i="31" s="1"/>
  <c r="M4" i="31" s="1"/>
  <c r="F8" i="30"/>
  <c r="K7" i="30"/>
  <c r="I7" i="30"/>
  <c r="J7" i="30" s="1"/>
  <c r="L7" i="30" s="1"/>
  <c r="M7" i="30" s="1"/>
  <c r="K6" i="30"/>
  <c r="I6" i="30"/>
  <c r="J6" i="30" s="1"/>
  <c r="L6" i="30" s="1"/>
  <c r="M6" i="30" s="1"/>
  <c r="K5" i="30"/>
  <c r="I5" i="30"/>
  <c r="J5" i="30" s="1"/>
  <c r="L5" i="30" s="1"/>
  <c r="M5" i="30" s="1"/>
  <c r="K4" i="30"/>
  <c r="I4" i="30"/>
  <c r="J4" i="30" s="1"/>
  <c r="L4" i="30" s="1"/>
  <c r="M4" i="30" s="1"/>
  <c r="F6" i="29"/>
  <c r="K5" i="29"/>
  <c r="I5" i="29"/>
  <c r="J5" i="29" s="1"/>
  <c r="L5" i="29" s="1"/>
  <c r="M5" i="29" s="1"/>
  <c r="K4" i="29"/>
  <c r="I4" i="29"/>
  <c r="J4" i="29" s="1"/>
  <c r="L4" i="29" s="1"/>
  <c r="M4" i="29" s="1"/>
  <c r="F7" i="28"/>
  <c r="K6" i="28"/>
  <c r="I6" i="28"/>
  <c r="J6" i="28" s="1"/>
  <c r="L6" i="28" s="1"/>
  <c r="M6" i="28" s="1"/>
  <c r="K5" i="28"/>
  <c r="I5" i="28"/>
  <c r="J5" i="28" s="1"/>
  <c r="L5" i="28" s="1"/>
  <c r="M5" i="28" s="1"/>
  <c r="K4" i="28"/>
  <c r="I4" i="28"/>
  <c r="J4" i="28" s="1"/>
  <c r="L4" i="28" s="1"/>
  <c r="M4" i="28" s="1"/>
  <c r="K7" i="28"/>
  <c r="F8" i="27"/>
  <c r="K7" i="27"/>
  <c r="J7" i="27"/>
  <c r="L7" i="27" s="1"/>
  <c r="M7" i="27" s="1"/>
  <c r="I7" i="27"/>
  <c r="K6" i="27"/>
  <c r="I6" i="27"/>
  <c r="J6" i="27" s="1"/>
  <c r="L6" i="27" s="1"/>
  <c r="M6" i="27" s="1"/>
  <c r="K5" i="27"/>
  <c r="I5" i="27"/>
  <c r="J5" i="27" s="1"/>
  <c r="L5" i="27" s="1"/>
  <c r="M5" i="27" s="1"/>
  <c r="K4" i="27"/>
  <c r="I4" i="27"/>
  <c r="J4" i="27" s="1"/>
  <c r="L4" i="27" s="1"/>
  <c r="M4" i="27" s="1"/>
  <c r="F6" i="25"/>
  <c r="K5" i="25"/>
  <c r="I5" i="25"/>
  <c r="J5" i="25" s="1"/>
  <c r="L5" i="25" s="1"/>
  <c r="M5" i="25" s="1"/>
  <c r="K4" i="25"/>
  <c r="I4" i="25"/>
  <c r="J4" i="25" s="1"/>
  <c r="L4" i="25" s="1"/>
  <c r="M4" i="25" s="1"/>
  <c r="K6" i="25"/>
  <c r="F8" i="24"/>
  <c r="K7" i="24"/>
  <c r="I7" i="24"/>
  <c r="J7" i="24" s="1"/>
  <c r="L7" i="24" s="1"/>
  <c r="M7" i="24" s="1"/>
  <c r="K6" i="24"/>
  <c r="I6" i="24"/>
  <c r="J6" i="24" s="1"/>
  <c r="L6" i="24" s="1"/>
  <c r="M6" i="24" s="1"/>
  <c r="K5" i="24"/>
  <c r="I5" i="24"/>
  <c r="J5" i="24" s="1"/>
  <c r="L5" i="24" s="1"/>
  <c r="M5" i="24" s="1"/>
  <c r="K4" i="24"/>
  <c r="I4" i="24"/>
  <c r="J4" i="24" s="1"/>
  <c r="L4" i="24" s="1"/>
  <c r="M4" i="24" s="1"/>
  <c r="F6" i="23"/>
  <c r="K5" i="23"/>
  <c r="I5" i="23"/>
  <c r="J5" i="23" s="1"/>
  <c r="L5" i="23" s="1"/>
  <c r="M5" i="23" s="1"/>
  <c r="K4" i="23"/>
  <c r="I4" i="23"/>
  <c r="J4" i="23" s="1"/>
  <c r="L4" i="23" s="1"/>
  <c r="M4" i="23" s="1"/>
  <c r="I6" i="23"/>
  <c r="K6" i="23"/>
  <c r="F7" i="21"/>
  <c r="K6" i="21"/>
  <c r="I6" i="21"/>
  <c r="J6" i="21" s="1"/>
  <c r="L6" i="21" s="1"/>
  <c r="M6" i="21" s="1"/>
  <c r="K5" i="21"/>
  <c r="I5" i="21"/>
  <c r="J5" i="21" s="1"/>
  <c r="L5" i="21" s="1"/>
  <c r="M5" i="21" s="1"/>
  <c r="K4" i="21"/>
  <c r="I4" i="21"/>
  <c r="J4" i="21" s="1"/>
  <c r="L4" i="21" s="1"/>
  <c r="M4" i="21" s="1"/>
  <c r="F6" i="20"/>
  <c r="K5" i="20"/>
  <c r="I5" i="20"/>
  <c r="J5" i="20" s="1"/>
  <c r="L5" i="20" s="1"/>
  <c r="M5" i="20" s="1"/>
  <c r="K4" i="20"/>
  <c r="I4" i="20"/>
  <c r="J4" i="20" s="1"/>
  <c r="L4" i="20" s="1"/>
  <c r="M4" i="20" s="1"/>
  <c r="F6" i="19"/>
  <c r="K5" i="19"/>
  <c r="I5" i="19"/>
  <c r="J5" i="19" s="1"/>
  <c r="L5" i="19" s="1"/>
  <c r="M5" i="19" s="1"/>
  <c r="K4" i="19"/>
  <c r="K6" i="19" s="1"/>
  <c r="I4" i="19"/>
  <c r="J4" i="19" s="1"/>
  <c r="L4" i="19" s="1"/>
  <c r="M4" i="19" s="1"/>
  <c r="F6" i="17"/>
  <c r="K5" i="17"/>
  <c r="I5" i="17"/>
  <c r="J5" i="17" s="1"/>
  <c r="L5" i="17" s="1"/>
  <c r="M5" i="17" s="1"/>
  <c r="K4" i="17"/>
  <c r="I4" i="17"/>
  <c r="J4" i="17" s="1"/>
  <c r="L4" i="17" s="1"/>
  <c r="M4" i="17" s="1"/>
  <c r="F6" i="16"/>
  <c r="K5" i="16"/>
  <c r="I5" i="16"/>
  <c r="J5" i="16" s="1"/>
  <c r="L5" i="16" s="1"/>
  <c r="M5" i="16" s="1"/>
  <c r="K4" i="16"/>
  <c r="I4" i="16"/>
  <c r="J4" i="16" s="1"/>
  <c r="L4" i="16" s="1"/>
  <c r="M4" i="16" s="1"/>
  <c r="F11" i="15"/>
  <c r="K10" i="15"/>
  <c r="I10" i="15"/>
  <c r="J10" i="15" s="1"/>
  <c r="L10" i="15" s="1"/>
  <c r="M10" i="15" s="1"/>
  <c r="K9" i="15"/>
  <c r="I9" i="15"/>
  <c r="J9" i="15" s="1"/>
  <c r="L9" i="15" s="1"/>
  <c r="M9" i="15" s="1"/>
  <c r="K8" i="15"/>
  <c r="I8" i="15"/>
  <c r="J8" i="15" s="1"/>
  <c r="L8" i="15" s="1"/>
  <c r="M8" i="15" s="1"/>
  <c r="K7" i="15"/>
  <c r="I7" i="15"/>
  <c r="J7" i="15" s="1"/>
  <c r="L7" i="15" s="1"/>
  <c r="M7" i="15" s="1"/>
  <c r="K6" i="15"/>
  <c r="I6" i="15"/>
  <c r="J6" i="15" s="1"/>
  <c r="L6" i="15" s="1"/>
  <c r="M6" i="15" s="1"/>
  <c r="K5" i="15"/>
  <c r="I5" i="15"/>
  <c r="J5" i="15" s="1"/>
  <c r="L5" i="15" s="1"/>
  <c r="M5" i="15" s="1"/>
  <c r="K4" i="15"/>
  <c r="I4" i="15"/>
  <c r="J4" i="15" s="1"/>
  <c r="L4" i="15" s="1"/>
  <c r="M4" i="15" s="1"/>
  <c r="F6" i="14"/>
  <c r="K5" i="14"/>
  <c r="I5" i="14"/>
  <c r="J5" i="14" s="1"/>
  <c r="L5" i="14" s="1"/>
  <c r="M5" i="14" s="1"/>
  <c r="K4" i="14"/>
  <c r="I4" i="14"/>
  <c r="J4" i="14" s="1"/>
  <c r="L4" i="14" s="1"/>
  <c r="M4" i="14" s="1"/>
  <c r="F7" i="13"/>
  <c r="K6" i="13"/>
  <c r="I6" i="13"/>
  <c r="J6" i="13" s="1"/>
  <c r="L6" i="13" s="1"/>
  <c r="M6" i="13" s="1"/>
  <c r="K5" i="13"/>
  <c r="I5" i="13"/>
  <c r="J5" i="13" s="1"/>
  <c r="L5" i="13" s="1"/>
  <c r="M5" i="13" s="1"/>
  <c r="K4" i="13"/>
  <c r="I4" i="13"/>
  <c r="J4" i="13" s="1"/>
  <c r="L4" i="13" s="1"/>
  <c r="M4" i="13" s="1"/>
  <c r="F8" i="12"/>
  <c r="K7" i="12"/>
  <c r="I7" i="12"/>
  <c r="J7" i="12" s="1"/>
  <c r="L7" i="12" s="1"/>
  <c r="M7" i="12" s="1"/>
  <c r="K6" i="12"/>
  <c r="I6" i="12"/>
  <c r="J6" i="12" s="1"/>
  <c r="L6" i="12" s="1"/>
  <c r="M6" i="12" s="1"/>
  <c r="K5" i="12"/>
  <c r="I5" i="12"/>
  <c r="J5" i="12" s="1"/>
  <c r="L5" i="12" s="1"/>
  <c r="M5" i="12" s="1"/>
  <c r="K4" i="12"/>
  <c r="I4" i="12"/>
  <c r="J4" i="12" s="1"/>
  <c r="L4" i="12" s="1"/>
  <c r="M4" i="12" s="1"/>
  <c r="F6" i="10"/>
  <c r="K5" i="10"/>
  <c r="I5" i="10"/>
  <c r="J5" i="10" s="1"/>
  <c r="L5" i="10" s="1"/>
  <c r="M5" i="10" s="1"/>
  <c r="K4" i="10"/>
  <c r="I4" i="10"/>
  <c r="J4" i="10" s="1"/>
  <c r="L4" i="10" s="1"/>
  <c r="M4" i="10" s="1"/>
  <c r="F6" i="9"/>
  <c r="K5" i="9"/>
  <c r="I5" i="9"/>
  <c r="J5" i="9" s="1"/>
  <c r="L5" i="9" s="1"/>
  <c r="M5" i="9" s="1"/>
  <c r="K4" i="9"/>
  <c r="I4" i="9"/>
  <c r="J4" i="9" s="1"/>
  <c r="L4" i="9" s="1"/>
  <c r="M4" i="9" s="1"/>
  <c r="F7" i="8"/>
  <c r="K6" i="8"/>
  <c r="I6" i="8"/>
  <c r="J6" i="8" s="1"/>
  <c r="L6" i="8" s="1"/>
  <c r="M6" i="8" s="1"/>
  <c r="K5" i="8"/>
  <c r="I5" i="8"/>
  <c r="J5" i="8" s="1"/>
  <c r="L5" i="8" s="1"/>
  <c r="M5" i="8" s="1"/>
  <c r="K4" i="8"/>
  <c r="I4" i="8"/>
  <c r="J4" i="8" s="1"/>
  <c r="L4" i="8" s="1"/>
  <c r="M4" i="8" s="1"/>
  <c r="F9" i="7"/>
  <c r="K8" i="7"/>
  <c r="I8" i="7"/>
  <c r="J8" i="7" s="1"/>
  <c r="L8" i="7" s="1"/>
  <c r="M8" i="7" s="1"/>
  <c r="K7" i="7"/>
  <c r="I7" i="7"/>
  <c r="J7" i="7" s="1"/>
  <c r="L7" i="7" s="1"/>
  <c r="M7" i="7" s="1"/>
  <c r="K6" i="7"/>
  <c r="I6" i="7"/>
  <c r="J6" i="7" s="1"/>
  <c r="L6" i="7" s="1"/>
  <c r="M6" i="7" s="1"/>
  <c r="K5" i="7"/>
  <c r="I5" i="7"/>
  <c r="J5" i="7" s="1"/>
  <c r="L5" i="7" s="1"/>
  <c r="M5" i="7" s="1"/>
  <c r="K4" i="7"/>
  <c r="I4" i="7"/>
  <c r="J4" i="7" s="1"/>
  <c r="L4" i="7" s="1"/>
  <c r="M4" i="7" s="1"/>
  <c r="I6" i="5"/>
  <c r="J6" i="5" s="1"/>
  <c r="L6" i="5" s="1"/>
  <c r="M6" i="5" s="1"/>
  <c r="K6" i="5"/>
  <c r="I7" i="5"/>
  <c r="J7" i="5" s="1"/>
  <c r="L7" i="5" s="1"/>
  <c r="M7" i="5" s="1"/>
  <c r="K7" i="5"/>
  <c r="I9" i="5"/>
  <c r="J9" i="5" s="1"/>
  <c r="L9" i="5" s="1"/>
  <c r="M9" i="5" s="1"/>
  <c r="K9" i="5"/>
  <c r="I10" i="5"/>
  <c r="J10" i="5" s="1"/>
  <c r="L10" i="5" s="1"/>
  <c r="M10" i="5" s="1"/>
  <c r="K10" i="5"/>
  <c r="I11" i="5"/>
  <c r="J11" i="5" s="1"/>
  <c r="L11" i="5" s="1"/>
  <c r="M11" i="5" s="1"/>
  <c r="K11" i="5"/>
  <c r="I12" i="5"/>
  <c r="J12" i="5" s="1"/>
  <c r="L12" i="5" s="1"/>
  <c r="M12" i="5" s="1"/>
  <c r="K12" i="5"/>
  <c r="I13" i="5"/>
  <c r="J13" i="5" s="1"/>
  <c r="L13" i="5" s="1"/>
  <c r="M13" i="5" s="1"/>
  <c r="K13" i="5"/>
  <c r="I14" i="5"/>
  <c r="J14" i="5" s="1"/>
  <c r="L14" i="5" s="1"/>
  <c r="M14" i="5" s="1"/>
  <c r="K14" i="5"/>
  <c r="I15" i="5"/>
  <c r="J15" i="5" s="1"/>
  <c r="L15" i="5" s="1"/>
  <c r="M15" i="5" s="1"/>
  <c r="K15" i="5"/>
  <c r="I16" i="5"/>
  <c r="J16" i="5" s="1"/>
  <c r="L16" i="5" s="1"/>
  <c r="M16" i="5" s="1"/>
  <c r="K16" i="5"/>
  <c r="I17" i="5"/>
  <c r="J17" i="5" s="1"/>
  <c r="L17" i="5" s="1"/>
  <c r="M17" i="5" s="1"/>
  <c r="K17" i="5"/>
  <c r="I18" i="5"/>
  <c r="J18" i="5" s="1"/>
  <c r="L18" i="5" s="1"/>
  <c r="M18" i="5" s="1"/>
  <c r="K18" i="5"/>
  <c r="I19" i="5"/>
  <c r="J19" i="5" s="1"/>
  <c r="L19" i="5" s="1"/>
  <c r="M19" i="5" s="1"/>
  <c r="K19" i="5"/>
  <c r="I20" i="5"/>
  <c r="J20" i="5" s="1"/>
  <c r="L20" i="5" s="1"/>
  <c r="M20" i="5" s="1"/>
  <c r="K20" i="5"/>
  <c r="I21" i="5"/>
  <c r="J21" i="5" s="1"/>
  <c r="L21" i="5" s="1"/>
  <c r="M21" i="5" s="1"/>
  <c r="K21" i="5"/>
  <c r="I22" i="5"/>
  <c r="J22" i="5" s="1"/>
  <c r="L22" i="5" s="1"/>
  <c r="M22" i="5" s="1"/>
  <c r="K22" i="5"/>
  <c r="I23" i="5"/>
  <c r="J23" i="5" s="1"/>
  <c r="L23" i="5" s="1"/>
  <c r="M23" i="5" s="1"/>
  <c r="K23" i="5"/>
  <c r="I24" i="5"/>
  <c r="J24" i="5" s="1"/>
  <c r="L24" i="5" s="1"/>
  <c r="M24" i="5" s="1"/>
  <c r="K24" i="5"/>
  <c r="I25" i="5"/>
  <c r="J25" i="5" s="1"/>
  <c r="L25" i="5" s="1"/>
  <c r="M25" i="5" s="1"/>
  <c r="K25" i="5"/>
  <c r="I26" i="5"/>
  <c r="J26" i="5" s="1"/>
  <c r="L26" i="5" s="1"/>
  <c r="M26" i="5" s="1"/>
  <c r="K26" i="5"/>
  <c r="I27" i="5"/>
  <c r="J27" i="5" s="1"/>
  <c r="L27" i="5" s="1"/>
  <c r="M27" i="5" s="1"/>
  <c r="K27" i="5"/>
  <c r="I28" i="5"/>
  <c r="J28" i="5" s="1"/>
  <c r="L28" i="5" s="1"/>
  <c r="M28" i="5" s="1"/>
  <c r="K28" i="5"/>
  <c r="I29" i="5"/>
  <c r="J29" i="5" s="1"/>
  <c r="L29" i="5" s="1"/>
  <c r="M29" i="5" s="1"/>
  <c r="K29" i="5"/>
  <c r="I30" i="5"/>
  <c r="J30" i="5" s="1"/>
  <c r="L30" i="5" s="1"/>
  <c r="M30" i="5" s="1"/>
  <c r="K30" i="5"/>
  <c r="I31" i="5"/>
  <c r="J31" i="5" s="1"/>
  <c r="L31" i="5" s="1"/>
  <c r="M31" i="5" s="1"/>
  <c r="K31" i="5"/>
  <c r="I32" i="5"/>
  <c r="J32" i="5" s="1"/>
  <c r="L32" i="5" s="1"/>
  <c r="M32" i="5" s="1"/>
  <c r="K32" i="5"/>
  <c r="I33" i="5"/>
  <c r="J33" i="5" s="1"/>
  <c r="L33" i="5" s="1"/>
  <c r="M33" i="5" s="1"/>
  <c r="K33" i="5"/>
  <c r="I34" i="5"/>
  <c r="J34" i="5" s="1"/>
  <c r="L34" i="5" s="1"/>
  <c r="M34" i="5" s="1"/>
  <c r="K34" i="5"/>
  <c r="I35" i="5"/>
  <c r="J35" i="5" s="1"/>
  <c r="L35" i="5" s="1"/>
  <c r="M35" i="5" s="1"/>
  <c r="K35" i="5"/>
  <c r="I36" i="5"/>
  <c r="J36" i="5" s="1"/>
  <c r="L36" i="5" s="1"/>
  <c r="M36" i="5" s="1"/>
  <c r="K36" i="5"/>
  <c r="I37" i="5"/>
  <c r="J37" i="5" s="1"/>
  <c r="L37" i="5" s="1"/>
  <c r="M37" i="5" s="1"/>
  <c r="K37" i="5"/>
  <c r="I38" i="5"/>
  <c r="J38" i="5" s="1"/>
  <c r="L38" i="5" s="1"/>
  <c r="M38" i="5" s="1"/>
  <c r="K38" i="5"/>
  <c r="I39" i="5"/>
  <c r="J39" i="5" s="1"/>
  <c r="L39" i="5" s="1"/>
  <c r="M39" i="5" s="1"/>
  <c r="K39" i="5"/>
  <c r="I40" i="5"/>
  <c r="J40" i="5" s="1"/>
  <c r="L40" i="5" s="1"/>
  <c r="M40" i="5" s="1"/>
  <c r="K40" i="5"/>
  <c r="I41" i="5"/>
  <c r="J41" i="5" s="1"/>
  <c r="L41" i="5" s="1"/>
  <c r="M41" i="5" s="1"/>
  <c r="K41" i="5"/>
  <c r="I42" i="5"/>
  <c r="J42" i="5" s="1"/>
  <c r="L42" i="5" s="1"/>
  <c r="M42" i="5" s="1"/>
  <c r="K42" i="5"/>
  <c r="I43" i="5"/>
  <c r="J43" i="5" s="1"/>
  <c r="L43" i="5" s="1"/>
  <c r="M43" i="5" s="1"/>
  <c r="K43" i="5"/>
  <c r="I44" i="5"/>
  <c r="J44" i="5" s="1"/>
  <c r="L44" i="5" s="1"/>
  <c r="M44" i="5" s="1"/>
  <c r="K44" i="5"/>
  <c r="I45" i="5"/>
  <c r="J45" i="5" s="1"/>
  <c r="L45" i="5" s="1"/>
  <c r="M45" i="5" s="1"/>
  <c r="K45" i="5"/>
  <c r="I46" i="5"/>
  <c r="J46" i="5" s="1"/>
  <c r="L46" i="5" s="1"/>
  <c r="M46" i="5" s="1"/>
  <c r="K46" i="5"/>
  <c r="I47" i="5"/>
  <c r="J47" i="5" s="1"/>
  <c r="L47" i="5" s="1"/>
  <c r="M47" i="5" s="1"/>
  <c r="K47" i="5"/>
  <c r="I48" i="5"/>
  <c r="J48" i="5" s="1"/>
  <c r="L48" i="5" s="1"/>
  <c r="M48" i="5" s="1"/>
  <c r="K48" i="5"/>
  <c r="I49" i="5"/>
  <c r="J49" i="5" s="1"/>
  <c r="L49" i="5" s="1"/>
  <c r="M49" i="5" s="1"/>
  <c r="K49" i="5"/>
  <c r="I50" i="5"/>
  <c r="J50" i="5" s="1"/>
  <c r="L50" i="5" s="1"/>
  <c r="M50" i="5" s="1"/>
  <c r="K50" i="5"/>
  <c r="I51" i="5"/>
  <c r="J51" i="5" s="1"/>
  <c r="L51" i="5" s="1"/>
  <c r="M51" i="5" s="1"/>
  <c r="K51" i="5"/>
  <c r="I52" i="5"/>
  <c r="J52" i="5" s="1"/>
  <c r="L52" i="5" s="1"/>
  <c r="M52" i="5" s="1"/>
  <c r="K52" i="5"/>
  <c r="I53" i="5"/>
  <c r="J53" i="5" s="1"/>
  <c r="L53" i="5" s="1"/>
  <c r="M53" i="5" s="1"/>
  <c r="K53" i="5"/>
  <c r="I54" i="5"/>
  <c r="J54" i="5" s="1"/>
  <c r="L54" i="5" s="1"/>
  <c r="M54" i="5" s="1"/>
  <c r="K54" i="5"/>
  <c r="I55" i="5"/>
  <c r="J55" i="5" s="1"/>
  <c r="L55" i="5" s="1"/>
  <c r="M55" i="5" s="1"/>
  <c r="K55" i="5"/>
  <c r="I56" i="5"/>
  <c r="J56" i="5" s="1"/>
  <c r="L56" i="5" s="1"/>
  <c r="M56" i="5" s="1"/>
  <c r="K56" i="5"/>
  <c r="I57" i="5"/>
  <c r="J57" i="5" s="1"/>
  <c r="L57" i="5" s="1"/>
  <c r="M57" i="5" s="1"/>
  <c r="K57" i="5"/>
  <c r="I58" i="5"/>
  <c r="J58" i="5" s="1"/>
  <c r="L58" i="5" s="1"/>
  <c r="M58" i="5" s="1"/>
  <c r="K58" i="5"/>
  <c r="I59" i="5"/>
  <c r="J59" i="5" s="1"/>
  <c r="L59" i="5" s="1"/>
  <c r="M59" i="5" s="1"/>
  <c r="K59" i="5"/>
  <c r="I60" i="5"/>
  <c r="J60" i="5" s="1"/>
  <c r="L60" i="5" s="1"/>
  <c r="M60" i="5" s="1"/>
  <c r="K60" i="5"/>
  <c r="I61" i="5"/>
  <c r="J61" i="5" s="1"/>
  <c r="L61" i="5" s="1"/>
  <c r="M61" i="5" s="1"/>
  <c r="K61" i="5"/>
  <c r="I62" i="5"/>
  <c r="J62" i="5" s="1"/>
  <c r="L62" i="5" s="1"/>
  <c r="M62" i="5" s="1"/>
  <c r="K62" i="5"/>
  <c r="I63" i="5"/>
  <c r="J63" i="5" s="1"/>
  <c r="L63" i="5" s="1"/>
  <c r="M63" i="5" s="1"/>
  <c r="K63" i="5"/>
  <c r="I64" i="5"/>
  <c r="J64" i="5" s="1"/>
  <c r="L64" i="5" s="1"/>
  <c r="M64" i="5" s="1"/>
  <c r="K64" i="5"/>
  <c r="I65" i="5"/>
  <c r="J65" i="5" s="1"/>
  <c r="L65" i="5" s="1"/>
  <c r="M65" i="5" s="1"/>
  <c r="K65" i="5"/>
  <c r="I66" i="5"/>
  <c r="J66" i="5" s="1"/>
  <c r="L66" i="5" s="1"/>
  <c r="M66" i="5" s="1"/>
  <c r="K66" i="5"/>
  <c r="I67" i="5"/>
  <c r="J67" i="5" s="1"/>
  <c r="L67" i="5" s="1"/>
  <c r="M67" i="5" s="1"/>
  <c r="K67" i="5"/>
  <c r="I68" i="5"/>
  <c r="J68" i="5" s="1"/>
  <c r="L68" i="5" s="1"/>
  <c r="M68" i="5" s="1"/>
  <c r="K68" i="5"/>
  <c r="I69" i="5"/>
  <c r="J69" i="5" s="1"/>
  <c r="L69" i="5" s="1"/>
  <c r="M69" i="5" s="1"/>
  <c r="K69" i="5"/>
  <c r="I70" i="5"/>
  <c r="J70" i="5" s="1"/>
  <c r="L70" i="5" s="1"/>
  <c r="M70" i="5" s="1"/>
  <c r="K70" i="5"/>
  <c r="I71" i="5"/>
  <c r="J71" i="5" s="1"/>
  <c r="L71" i="5" s="1"/>
  <c r="M71" i="5" s="1"/>
  <c r="K71" i="5"/>
  <c r="I72" i="5"/>
  <c r="J72" i="5" s="1"/>
  <c r="L72" i="5" s="1"/>
  <c r="M72" i="5" s="1"/>
  <c r="K72" i="5"/>
  <c r="I73" i="5"/>
  <c r="J73" i="5" s="1"/>
  <c r="L73" i="5" s="1"/>
  <c r="M73" i="5" s="1"/>
  <c r="K73" i="5"/>
  <c r="I74" i="5"/>
  <c r="J74" i="5" s="1"/>
  <c r="L74" i="5" s="1"/>
  <c r="M74" i="5" s="1"/>
  <c r="K74" i="5"/>
  <c r="I75" i="5"/>
  <c r="J75" i="5" s="1"/>
  <c r="L75" i="5" s="1"/>
  <c r="M75" i="5" s="1"/>
  <c r="K75" i="5"/>
  <c r="I76" i="5"/>
  <c r="J76" i="5" s="1"/>
  <c r="L76" i="5" s="1"/>
  <c r="M76" i="5" s="1"/>
  <c r="K76" i="5"/>
  <c r="J77" i="5"/>
  <c r="L77" i="5" s="1"/>
  <c r="M77" i="5" s="1"/>
  <c r="K77" i="5"/>
  <c r="J78" i="5"/>
  <c r="L78" i="5" s="1"/>
  <c r="M78" i="5" s="1"/>
  <c r="K78" i="5"/>
  <c r="I79" i="5"/>
  <c r="J79" i="5" s="1"/>
  <c r="L79" i="5" s="1"/>
  <c r="M79" i="5" s="1"/>
  <c r="K79" i="5"/>
  <c r="I80" i="5"/>
  <c r="J80" i="5" s="1"/>
  <c r="L80" i="5" s="1"/>
  <c r="M80" i="5" s="1"/>
  <c r="K80" i="5"/>
  <c r="J81" i="5"/>
  <c r="L81" i="5" s="1"/>
  <c r="M81" i="5" s="1"/>
  <c r="K81" i="5"/>
  <c r="J82" i="5"/>
  <c r="L82" i="5" s="1"/>
  <c r="M82" i="5" s="1"/>
  <c r="K82" i="5"/>
  <c r="J83" i="5"/>
  <c r="L83" i="5" s="1"/>
  <c r="M83" i="5" s="1"/>
  <c r="K83" i="5"/>
  <c r="J84" i="5"/>
  <c r="L84" i="5" s="1"/>
  <c r="M84" i="5" s="1"/>
  <c r="K84" i="5"/>
  <c r="J85" i="5"/>
  <c r="L85" i="5" s="1"/>
  <c r="M85" i="5" s="1"/>
  <c r="K85" i="5"/>
  <c r="J86" i="5"/>
  <c r="L86" i="5" s="1"/>
  <c r="M86" i="5" s="1"/>
  <c r="K86" i="5"/>
  <c r="J87" i="5"/>
  <c r="L87" i="5" s="1"/>
  <c r="M87" i="5" s="1"/>
  <c r="K87" i="5"/>
  <c r="J88" i="5"/>
  <c r="L88" i="5" s="1"/>
  <c r="M88" i="5" s="1"/>
  <c r="K88" i="5"/>
  <c r="I89" i="5"/>
  <c r="J89" i="5" s="1"/>
  <c r="L89" i="5" s="1"/>
  <c r="M89" i="5" s="1"/>
  <c r="K89" i="5"/>
  <c r="I90" i="5"/>
  <c r="J90" i="5" s="1"/>
  <c r="L90" i="5" s="1"/>
  <c r="M90" i="5" s="1"/>
  <c r="K90" i="5"/>
  <c r="I91" i="5"/>
  <c r="J91" i="5" s="1"/>
  <c r="L91" i="5" s="1"/>
  <c r="M91" i="5" s="1"/>
  <c r="K91" i="5"/>
  <c r="I92" i="5"/>
  <c r="J92" i="5" s="1"/>
  <c r="L92" i="5" s="1"/>
  <c r="M92" i="5" s="1"/>
  <c r="K92" i="5"/>
  <c r="I93" i="5"/>
  <c r="J93" i="5" s="1"/>
  <c r="L93" i="5" s="1"/>
  <c r="M93" i="5" s="1"/>
  <c r="K93" i="5"/>
  <c r="I94" i="5"/>
  <c r="J94" i="5" s="1"/>
  <c r="L94" i="5" s="1"/>
  <c r="M94" i="5" s="1"/>
  <c r="K94" i="5"/>
  <c r="I95" i="5"/>
  <c r="J95" i="5" s="1"/>
  <c r="L95" i="5" s="1"/>
  <c r="M95" i="5" s="1"/>
  <c r="K95" i="5"/>
  <c r="I96" i="5"/>
  <c r="J96" i="5" s="1"/>
  <c r="L96" i="5" s="1"/>
  <c r="M96" i="5" s="1"/>
  <c r="K96" i="5"/>
  <c r="I97" i="5"/>
  <c r="J97" i="5" s="1"/>
  <c r="L97" i="5" s="1"/>
  <c r="M97" i="5" s="1"/>
  <c r="K97" i="5"/>
  <c r="I98" i="5"/>
  <c r="J98" i="5" s="1"/>
  <c r="L98" i="5" s="1"/>
  <c r="M98" i="5" s="1"/>
  <c r="K98" i="5"/>
  <c r="I99" i="5"/>
  <c r="J99" i="5" s="1"/>
  <c r="L99" i="5" s="1"/>
  <c r="M99" i="5" s="1"/>
  <c r="K99" i="5"/>
  <c r="I100" i="5"/>
  <c r="J100" i="5" s="1"/>
  <c r="L100" i="5" s="1"/>
  <c r="M100" i="5" s="1"/>
  <c r="K100" i="5"/>
  <c r="I101" i="5"/>
  <c r="J101" i="5" s="1"/>
  <c r="L101" i="5" s="1"/>
  <c r="M101" i="5" s="1"/>
  <c r="K101" i="5"/>
  <c r="I102" i="5"/>
  <c r="J102" i="5" s="1"/>
  <c r="L102" i="5" s="1"/>
  <c r="M102" i="5" s="1"/>
  <c r="K102" i="5"/>
  <c r="I103" i="5"/>
  <c r="J103" i="5" s="1"/>
  <c r="L103" i="5" s="1"/>
  <c r="M103" i="5" s="1"/>
  <c r="K103" i="5"/>
  <c r="K8" i="27" l="1"/>
  <c r="K7" i="33"/>
  <c r="I6" i="34"/>
  <c r="J4" i="34"/>
  <c r="I7" i="33"/>
  <c r="M7" i="33"/>
  <c r="J7" i="33"/>
  <c r="I6" i="32"/>
  <c r="I7" i="31"/>
  <c r="I8" i="30"/>
  <c r="K8" i="30"/>
  <c r="M8" i="30"/>
  <c r="J8" i="30"/>
  <c r="I6" i="29"/>
  <c r="K6" i="29"/>
  <c r="M7" i="28"/>
  <c r="J7" i="28"/>
  <c r="I7" i="28"/>
  <c r="M8" i="27"/>
  <c r="J8" i="27"/>
  <c r="I8" i="27"/>
  <c r="I6" i="25"/>
  <c r="K8" i="24"/>
  <c r="M8" i="24"/>
  <c r="J8" i="24"/>
  <c r="I8" i="24"/>
  <c r="K7" i="21"/>
  <c r="J7" i="21"/>
  <c r="M7" i="21"/>
  <c r="I7" i="21"/>
  <c r="K6" i="20"/>
  <c r="I6" i="20"/>
  <c r="J6" i="19"/>
  <c r="M6" i="19"/>
  <c r="I6" i="19"/>
  <c r="J6" i="17"/>
  <c r="M6" i="17"/>
  <c r="K6" i="17"/>
  <c r="I6" i="17"/>
  <c r="I6" i="16"/>
  <c r="K6" i="16"/>
  <c r="J11" i="15"/>
  <c r="M11" i="15"/>
  <c r="K11" i="15"/>
  <c r="I11" i="15"/>
  <c r="I6" i="14"/>
  <c r="K6" i="14"/>
  <c r="J6" i="14"/>
  <c r="M6" i="14"/>
  <c r="K7" i="13"/>
  <c r="I7" i="13"/>
  <c r="M7" i="13"/>
  <c r="J7" i="13"/>
  <c r="M8" i="12"/>
  <c r="J8" i="12"/>
  <c r="K8" i="12"/>
  <c r="I8" i="12"/>
  <c r="K6" i="10"/>
  <c r="J6" i="10"/>
  <c r="M6" i="10"/>
  <c r="I6" i="10"/>
  <c r="I6" i="9"/>
  <c r="K6" i="9"/>
  <c r="J6" i="9"/>
  <c r="M6" i="9"/>
  <c r="M7" i="8"/>
  <c r="I7" i="8"/>
  <c r="J7" i="8"/>
  <c r="K7" i="8"/>
  <c r="J9" i="7"/>
  <c r="M9" i="7"/>
  <c r="K9" i="7"/>
  <c r="I9" i="7"/>
  <c r="I5" i="5"/>
  <c r="J5" i="5" s="1"/>
  <c r="L5" i="5" s="1"/>
  <c r="M5" i="5" s="1"/>
  <c r="K5" i="5"/>
  <c r="K4" i="5"/>
  <c r="I4" i="5"/>
  <c r="J4" i="5" s="1"/>
  <c r="L4" i="5" s="1"/>
  <c r="F104" i="5"/>
  <c r="L4" i="34" l="1"/>
  <c r="M4" i="34" s="1"/>
  <c r="M6" i="34" s="1"/>
  <c r="J6" i="34"/>
  <c r="M6" i="32"/>
  <c r="J6" i="32"/>
  <c r="M7" i="31"/>
  <c r="J7" i="31"/>
  <c r="M6" i="29"/>
  <c r="J6" i="29"/>
  <c r="J6" i="25"/>
  <c r="M6" i="25"/>
  <c r="M6" i="23"/>
  <c r="J6" i="23"/>
  <c r="J6" i="20"/>
  <c r="M6" i="20"/>
  <c r="M6" i="16"/>
  <c r="J6" i="16"/>
  <c r="M4" i="5"/>
  <c r="K104" i="5"/>
  <c r="J104" i="5"/>
  <c r="I104" i="5"/>
  <c r="M104" i="5" l="1"/>
</calcChain>
</file>

<file path=xl/sharedStrings.xml><?xml version="1.0" encoding="utf-8"?>
<sst xmlns="http://schemas.openxmlformats.org/spreadsheetml/2006/main" count="1027" uniqueCount="51">
  <si>
    <t>LAND USE TYPE (ZONE)</t>
  </si>
  <si>
    <t>% SITE IRRIGATED</t>
  </si>
  <si>
    <t>IRRIGATED AREA (ACRE)</t>
  </si>
  <si>
    <t>MAXIMUM PEAK DEMAND ALLOWED (GPM)</t>
  </si>
  <si>
    <t>MAXIMUM ANNUAL WATER USE DEMAND (ACRE FT/YEAR)</t>
  </si>
  <si>
    <t>THESE CELLS CONTAIN FORMULA'S THAT SHALL NOT BE ALTERED.</t>
  </si>
  <si>
    <t>GROSS SITE AREA (ACRE)</t>
  </si>
  <si>
    <t>STUDY AREA SUMMARY TABLE</t>
  </si>
  <si>
    <t xml:space="preserve">PROJECT STUDY AREA </t>
  </si>
  <si>
    <t>COLOR DESIGNATION</t>
  </si>
  <si>
    <t>TOTALS</t>
  </si>
  <si>
    <t>CFD</t>
  </si>
  <si>
    <t>SAFE METER CAPACITY</t>
  </si>
  <si>
    <t>FOR FACILITY DESIGN USE THIS MAXIMUM GPM DEMAND</t>
  </si>
  <si>
    <t>MAINTENANCE ENTITY</t>
  </si>
  <si>
    <t xml:space="preserve">Functional Turf is defined as a turf area that serves as a surface for such purposes as playing a sport or gathering for group activities.  </t>
  </si>
  <si>
    <t>Irrigaton Type</t>
  </si>
  <si>
    <t xml:space="preserve">Functional </t>
  </si>
  <si>
    <t>Not-Determined</t>
  </si>
  <si>
    <t>Irrigation Type</t>
  </si>
  <si>
    <t>Ex. School and Park are designated as functional Turf</t>
  </si>
  <si>
    <t>Non-Functional</t>
  </si>
  <si>
    <t>PROPERTY PARCEL</t>
  </si>
  <si>
    <t>SOME  CELLS CONTAIN FORMULA'S THAT SHALL NOT BE ALTERED.</t>
  </si>
  <si>
    <t>Industrial</t>
  </si>
  <si>
    <t>Private</t>
  </si>
  <si>
    <t>NAP</t>
  </si>
  <si>
    <t>Commercial</t>
  </si>
  <si>
    <t>Residential</t>
  </si>
  <si>
    <t>Non-Residential</t>
  </si>
  <si>
    <t>Channel</t>
  </si>
  <si>
    <t>Open Space</t>
  </si>
  <si>
    <t>Multi-Family</t>
  </si>
  <si>
    <t>Park</t>
  </si>
  <si>
    <t>22A</t>
  </si>
  <si>
    <t>22B</t>
  </si>
  <si>
    <t>HOA</t>
  </si>
  <si>
    <t>School</t>
  </si>
  <si>
    <t>School Dist.</t>
  </si>
  <si>
    <t>PCL5</t>
  </si>
  <si>
    <t>PCL 3</t>
  </si>
  <si>
    <t>PCL 4</t>
  </si>
  <si>
    <t>PCL 1</t>
  </si>
  <si>
    <t>GOETZ</t>
  </si>
  <si>
    <t>ETHANAC</t>
  </si>
  <si>
    <t>WEST ELM</t>
  </si>
  <si>
    <t>GREEN VALLEY</t>
  </si>
  <si>
    <t>MURRIETA</t>
  </si>
  <si>
    <t>CASE</t>
  </si>
  <si>
    <t>WATSON</t>
  </si>
  <si>
    <t>Streetscape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</si>
</sst>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b/>
      <i/>
      <sz val="12"/>
      <name val="Arial"/>
      <family val="2"/>
    </font>
    <font>
      <sz val="11"/>
      <color rgb="FF006100"/>
      <name val="Calibri"/>
      <family val="2"/>
      <scheme val="minor"/>
    </font>
    <font>
      <b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4" borderId="0" applyNumberFormat="0" applyBorder="0" applyAlignment="0" applyProtection="0"/>
    <xf numFmtId="0" fontId="3" fillId="0" borderId="0"/>
    <xf numFmtId="0" fontId="8" fillId="0" borderId="0"/>
  </cellStyleXfs>
  <cellXfs count="64">
    <xf numFmtId="0" fontId="0" fillId="0" borderId="0" xfId="0"/>
    <xf numFmtId="0" fontId="3" fillId="0" borderId="0" xfId="2" applyProtection="1">
      <protection locked="0"/>
    </xf>
    <xf numFmtId="0" fontId="2" fillId="0" borderId="0" xfId="2" applyFont="1" applyAlignment="1" applyProtection="1">
      <alignment horizont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horizontal="center" vertical="center"/>
      <protection locked="0"/>
    </xf>
    <xf numFmtId="10" fontId="2" fillId="0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3" fillId="2" borderId="0" xfId="2" applyFill="1" applyProtection="1">
      <protection locked="0"/>
    </xf>
    <xf numFmtId="0" fontId="4" fillId="0" borderId="0" xfId="2" applyFo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6" fillId="0" borderId="0" xfId="2" applyFont="1" applyProtection="1">
      <protection locked="0"/>
    </xf>
    <xf numFmtId="2" fontId="2" fillId="2" borderId="1" xfId="2" applyNumberFormat="1" applyFont="1" applyFill="1" applyBorder="1" applyAlignment="1" applyProtection="1">
      <alignment horizontal="center" vertical="center" wrapText="1"/>
    </xf>
    <xf numFmtId="0" fontId="2" fillId="0" borderId="1" xfId="2" applyFont="1" applyBorder="1" applyAlignment="1" applyProtection="1">
      <alignment horizontal="center" vertical="center"/>
      <protection locked="0"/>
    </xf>
    <xf numFmtId="0" fontId="1" fillId="0" borderId="1" xfId="2" applyFont="1" applyBorder="1" applyAlignment="1" applyProtection="1">
      <alignment horizontal="center" vertical="center"/>
      <protection locked="0"/>
    </xf>
    <xf numFmtId="10" fontId="1" fillId="0" borderId="1" xfId="2" applyNumberFormat="1" applyFont="1" applyBorder="1" applyAlignment="1" applyProtection="1">
      <alignment horizontal="center" vertical="center"/>
      <protection locked="0"/>
    </xf>
    <xf numFmtId="2" fontId="1" fillId="2" borderId="1" xfId="2" applyNumberFormat="1" applyFont="1" applyFill="1" applyBorder="1" applyAlignment="1" applyProtection="1">
      <alignment horizontal="center" vertical="center"/>
    </xf>
    <xf numFmtId="2" fontId="1" fillId="2" borderId="1" xfId="2" applyNumberFormat="1" applyFont="1" applyFill="1" applyBorder="1" applyAlignment="1" applyProtection="1">
      <alignment horizontal="center" vertical="center" wrapText="1"/>
    </xf>
    <xf numFmtId="0" fontId="1" fillId="3" borderId="2" xfId="2" applyFont="1" applyFill="1" applyBorder="1" applyAlignment="1" applyProtection="1">
      <alignment horizontal="center" wrapText="1"/>
      <protection locked="0"/>
    </xf>
    <xf numFmtId="0" fontId="2" fillId="0" borderId="0" xfId="2" applyFont="1" applyFill="1" applyBorder="1" applyAlignment="1" applyProtection="1">
      <alignment horizontal="center" vertical="center" wrapText="1"/>
    </xf>
    <xf numFmtId="2" fontId="1" fillId="0" borderId="0" xfId="2" applyNumberFormat="1" applyFont="1" applyFill="1" applyBorder="1" applyAlignment="1" applyProtection="1">
      <alignment horizontal="center" vertical="center" wrapText="1"/>
    </xf>
    <xf numFmtId="0" fontId="1" fillId="0" borderId="0" xfId="2" applyFont="1" applyFill="1" applyBorder="1" applyAlignment="1" applyProtection="1">
      <alignment horizontal="center" wrapText="1"/>
      <protection locked="0"/>
    </xf>
    <xf numFmtId="2" fontId="2" fillId="0" borderId="0" xfId="3" applyNumberFormat="1" applyFont="1" applyFill="1" applyBorder="1" applyAlignment="1" applyProtection="1">
      <alignment horizontal="center" vertical="center" wrapText="1"/>
    </xf>
    <xf numFmtId="0" fontId="10" fillId="4" borderId="0" xfId="1" applyProtection="1">
      <protection locked="0"/>
    </xf>
    <xf numFmtId="0" fontId="11" fillId="0" borderId="0" xfId="0" applyFont="1" applyAlignment="1">
      <alignment vertical="center"/>
    </xf>
    <xf numFmtId="0" fontId="12" fillId="0" borderId="0" xfId="0" applyFont="1"/>
    <xf numFmtId="0" fontId="9" fillId="0" borderId="0" xfId="2" applyFont="1" applyProtection="1">
      <protection locked="0"/>
    </xf>
    <xf numFmtId="0" fontId="13" fillId="0" borderId="0" xfId="2" applyFont="1" applyProtection="1">
      <protection locked="0"/>
    </xf>
    <xf numFmtId="0" fontId="14" fillId="0" borderId="0" xfId="2" applyFont="1" applyProtection="1">
      <protection locked="0"/>
    </xf>
    <xf numFmtId="0" fontId="2" fillId="5" borderId="1" xfId="2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center" vertical="center"/>
      <protection locked="0"/>
    </xf>
    <xf numFmtId="0" fontId="2" fillId="7" borderId="1" xfId="2" applyFont="1" applyFill="1" applyBorder="1" applyAlignment="1" applyProtection="1">
      <alignment horizontal="center" vertical="center"/>
      <protection locked="0"/>
    </xf>
    <xf numFmtId="164" fontId="2" fillId="0" borderId="1" xfId="2" applyNumberFormat="1" applyFont="1" applyFill="1" applyBorder="1" applyAlignment="1" applyProtection="1">
      <alignment horizontal="center" vertical="center"/>
      <protection locked="0"/>
    </xf>
    <xf numFmtId="164" fontId="1" fillId="2" borderId="1" xfId="2" applyNumberFormat="1" applyFont="1" applyFill="1" applyBorder="1" applyAlignment="1" applyProtection="1">
      <alignment horizontal="center" vertical="center"/>
    </xf>
    <xf numFmtId="0" fontId="2" fillId="8" borderId="1" xfId="2" applyFont="1" applyFill="1" applyBorder="1" applyAlignment="1" applyProtection="1">
      <alignment horizontal="center" vertical="center"/>
      <protection locked="0"/>
    </xf>
    <xf numFmtId="0" fontId="2" fillId="0" borderId="3" xfId="2" applyFont="1" applyFill="1" applyBorder="1" applyAlignment="1" applyProtection="1">
      <alignment horizontal="center" vertical="center"/>
      <protection locked="0"/>
    </xf>
    <xf numFmtId="0" fontId="2" fillId="5" borderId="3" xfId="2" applyFont="1" applyFill="1" applyBorder="1" applyAlignment="1" applyProtection="1">
      <alignment horizontal="center" vertical="center"/>
      <protection locked="0"/>
    </xf>
    <xf numFmtId="164" fontId="2" fillId="0" borderId="3" xfId="2" applyNumberFormat="1" applyFont="1" applyFill="1" applyBorder="1" applyAlignment="1" applyProtection="1">
      <alignment horizontal="center" vertical="center"/>
      <protection locked="0"/>
    </xf>
    <xf numFmtId="10" fontId="2" fillId="0" borderId="3" xfId="2" applyNumberFormat="1" applyFont="1" applyFill="1" applyBorder="1" applyAlignment="1" applyProtection="1">
      <alignment horizontal="center" vertical="center"/>
      <protection locked="0"/>
    </xf>
    <xf numFmtId="2" fontId="2" fillId="2" borderId="3" xfId="2" applyNumberFormat="1" applyFont="1" applyFill="1" applyBorder="1" applyAlignment="1" applyProtection="1">
      <alignment horizontal="center" vertical="center"/>
    </xf>
    <xf numFmtId="2" fontId="2" fillId="2" borderId="3" xfId="2" applyNumberFormat="1" applyFont="1" applyFill="1" applyBorder="1" applyAlignment="1" applyProtection="1">
      <alignment horizontal="center" vertical="center" wrapText="1"/>
    </xf>
    <xf numFmtId="0" fontId="2" fillId="2" borderId="3" xfId="2" applyFont="1" applyFill="1" applyBorder="1" applyAlignment="1" applyProtection="1">
      <alignment horizontal="center" vertical="center" wrapText="1"/>
    </xf>
    <xf numFmtId="0" fontId="2" fillId="9" borderId="1" xfId="2" applyFont="1" applyFill="1" applyBorder="1" applyAlignment="1" applyProtection="1">
      <alignment horizontal="center" vertical="center"/>
      <protection locked="0"/>
    </xf>
    <xf numFmtId="0" fontId="15" fillId="0" borderId="1" xfId="2" applyFont="1" applyFill="1" applyBorder="1" applyAlignment="1" applyProtection="1">
      <alignment horizontal="center" vertical="center"/>
      <protection locked="0"/>
    </xf>
    <xf numFmtId="0" fontId="15" fillId="8" borderId="1" xfId="2" applyFont="1" applyFill="1" applyBorder="1" applyAlignment="1" applyProtection="1">
      <alignment horizontal="center" vertical="center"/>
      <protection locked="0"/>
    </xf>
    <xf numFmtId="164" fontId="15" fillId="0" borderId="1" xfId="2" applyNumberFormat="1" applyFont="1" applyFill="1" applyBorder="1" applyAlignment="1" applyProtection="1">
      <alignment horizontal="center" vertical="center"/>
      <protection locked="0"/>
    </xf>
    <xf numFmtId="10" fontId="15" fillId="0" borderId="1" xfId="2" applyNumberFormat="1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Border="1" applyAlignment="1" applyProtection="1">
      <alignment horizontal="center" vertical="center" wrapText="1"/>
    </xf>
    <xf numFmtId="2" fontId="15" fillId="0" borderId="0" xfId="3" applyNumberFormat="1" applyFont="1" applyFill="1" applyBorder="1" applyAlignment="1" applyProtection="1">
      <alignment horizontal="center" vertical="center" wrapText="1"/>
    </xf>
    <xf numFmtId="0" fontId="15" fillId="0" borderId="0" xfId="2" applyFont="1" applyAlignment="1" applyProtection="1">
      <alignment horizontal="center" vertical="center"/>
      <protection locked="0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2" fontId="2" fillId="0" borderId="0" xfId="2" applyNumberFormat="1" applyFont="1" applyBorder="1" applyAlignment="1" applyProtection="1">
      <alignment horizontal="center" vertical="center"/>
      <protection locked="0"/>
    </xf>
    <xf numFmtId="2" fontId="2" fillId="10" borderId="3" xfId="2" applyNumberFormat="1" applyFont="1" applyFill="1" applyBorder="1" applyAlignment="1" applyProtection="1">
      <alignment horizontal="center" vertical="center"/>
    </xf>
    <xf numFmtId="2" fontId="2" fillId="10" borderId="3" xfId="2" applyNumberFormat="1" applyFont="1" applyFill="1" applyBorder="1" applyAlignment="1" applyProtection="1">
      <alignment horizontal="center" vertical="center" wrapText="1"/>
    </xf>
    <xf numFmtId="2" fontId="2" fillId="10" borderId="1" xfId="2" applyNumberFormat="1" applyFont="1" applyFill="1" applyBorder="1" applyAlignment="1" applyProtection="1">
      <alignment horizontal="center" vertical="center" wrapText="1"/>
    </xf>
    <xf numFmtId="0" fontId="2" fillId="10" borderId="3" xfId="2" applyFont="1" applyFill="1" applyBorder="1" applyAlignment="1" applyProtection="1">
      <alignment horizontal="center" vertical="center" wrapText="1"/>
    </xf>
    <xf numFmtId="1" fontId="1" fillId="0" borderId="1" xfId="2" applyNumberFormat="1" applyFont="1" applyBorder="1" applyAlignment="1" applyProtection="1">
      <alignment horizontal="center" vertical="center"/>
      <protection locked="0"/>
    </xf>
    <xf numFmtId="1" fontId="2" fillId="0" borderId="1" xfId="2" applyNumberFormat="1" applyFont="1" applyBorder="1" applyAlignment="1" applyProtection="1">
      <alignment horizontal="center" vertical="center"/>
      <protection locked="0"/>
    </xf>
    <xf numFmtId="1" fontId="1" fillId="2" borderId="1" xfId="2" applyNumberFormat="1" applyFont="1" applyFill="1" applyBorder="1" applyAlignment="1" applyProtection="1">
      <alignment horizontal="center" vertical="center"/>
    </xf>
    <xf numFmtId="1" fontId="1" fillId="2" borderId="1" xfId="2" applyNumberFormat="1" applyFont="1" applyFill="1" applyBorder="1" applyAlignment="1" applyProtection="1">
      <alignment horizontal="center" vertical="center" wrapText="1"/>
    </xf>
    <xf numFmtId="1" fontId="1" fillId="0" borderId="0" xfId="2" applyNumberFormat="1" applyFont="1" applyFill="1" applyBorder="1" applyAlignment="1" applyProtection="1">
      <alignment horizontal="center" vertical="center" wrapText="1"/>
    </xf>
    <xf numFmtId="1" fontId="2" fillId="0" borderId="0" xfId="2" applyNumberFormat="1" applyFont="1" applyFill="1" applyBorder="1" applyAlignment="1" applyProtection="1">
      <alignment horizontal="center" vertical="center"/>
      <protection locked="0"/>
    </xf>
    <xf numFmtId="1" fontId="2" fillId="0" borderId="0" xfId="2" applyNumberFormat="1" applyFont="1" applyBorder="1" applyAlignment="1" applyProtection="1">
      <alignment horizontal="center" vertical="center"/>
      <protection locked="0"/>
    </xf>
  </cellXfs>
  <cellStyles count="4">
    <cellStyle name="Good" xfId="1" builtinId="26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abSelected="1" topLeftCell="A40" zoomScaleNormal="100" zoomScaleSheetLayoutView="75" workbookViewId="0">
      <selection activeCell="B59" sqref="B59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36">
        <v>1</v>
      </c>
      <c r="B4" s="36">
        <v>1</v>
      </c>
      <c r="C4" s="37"/>
      <c r="D4" s="36" t="s">
        <v>24</v>
      </c>
      <c r="E4" s="36" t="s">
        <v>25</v>
      </c>
      <c r="F4" s="38">
        <v>35</v>
      </c>
      <c r="G4" s="39">
        <v>0.15</v>
      </c>
      <c r="H4" s="39" t="s">
        <v>18</v>
      </c>
      <c r="I4" s="40">
        <f t="shared" ref="I4" si="0">F4*G4</f>
        <v>5.25</v>
      </c>
      <c r="J4" s="41">
        <f>IF(H4="Not-Determined",3,IF(H4="Non-Functional",2.4,IF(H4="Functional ",3.9,0)))*(((I4)*(325851)/365/1440)*(8))</f>
        <v>78.114965753424656</v>
      </c>
      <c r="K4" s="41">
        <f>IF(H4="Not-Determined",3,IF(H4="Non-Functional",2.4,IF(H4="Functional ",3.9,0)))*F4*G4</f>
        <v>15.75</v>
      </c>
      <c r="L4" s="13" t="str">
        <f>IF(J4&lt;=0,"0",IF(J4&lt;=30,"30",IF(J4&lt;=75,"75",IF(J4&lt;=120,"120",IF(J4&lt;=160,"160",IF(J4&lt;=200,"200",IF(J4&lt;=400,"400",IF(J4&lt;=500,"500",IF(J4&lt;=800,"800",IF(J4&lt;=1000,"1000"))))))))))</f>
        <v>120</v>
      </c>
      <c r="M4" s="42">
        <f>L4*1.5</f>
        <v>180</v>
      </c>
      <c r="N4" s="51"/>
      <c r="O4" s="23"/>
    </row>
    <row r="5" spans="1:15" s="3" customFormat="1" ht="19.5" customHeight="1" x14ac:dyDescent="0.3">
      <c r="A5" s="4">
        <v>2</v>
      </c>
      <c r="B5" s="4">
        <v>2</v>
      </c>
      <c r="C5" s="43"/>
      <c r="D5" s="4" t="s">
        <v>26</v>
      </c>
      <c r="E5" s="4" t="s">
        <v>25</v>
      </c>
      <c r="F5" s="33">
        <v>32.9</v>
      </c>
      <c r="G5" s="5">
        <v>0.12</v>
      </c>
      <c r="H5" s="5" t="s">
        <v>18</v>
      </c>
      <c r="I5" s="40">
        <f t="shared" ref="I5" si="1">F5*G5</f>
        <v>3.9479999999999995</v>
      </c>
      <c r="J5" s="41">
        <f>IF(H5="Not-Determined",3,IF(H5="Non-Functional",2.4,IF(H5="Functional ",3.9,0)))*(((I5)*(325851)/365/1440)*(8))</f>
        <v>58.742454246575335</v>
      </c>
      <c r="K5" s="41">
        <f>IF(H5="Not-Determined",3,IF(H5="Non-Functional",2.4,IF(H5="Functional ",3.9,0)))*F5*G5</f>
        <v>11.843999999999998</v>
      </c>
      <c r="L5" s="13" t="str">
        <f>IF(J5&lt;=0,"0",IF(J5&lt;=30,"30",IF(J5&lt;=75,"75",IF(J5&lt;=120,"120",IF(J5&lt;=160,"160",IF(J5&lt;=200,"200",IF(J5&lt;=400,"400",IF(J5&lt;=500,"500",IF(J5&lt;=800,"800",IF(J5&lt;=1000,"1000"))))))))))</f>
        <v>75</v>
      </c>
      <c r="M5" s="42">
        <f>L5*1.5</f>
        <v>112.5</v>
      </c>
      <c r="N5" s="51"/>
      <c r="O5" s="23"/>
    </row>
    <row r="6" spans="1:15" s="3" customFormat="1" ht="19.5" customHeight="1" x14ac:dyDescent="0.3">
      <c r="A6" s="4">
        <v>3</v>
      </c>
      <c r="B6" s="4">
        <v>3</v>
      </c>
      <c r="C6" s="31"/>
      <c r="D6" s="4" t="s">
        <v>27</v>
      </c>
      <c r="E6" s="4" t="s">
        <v>25</v>
      </c>
      <c r="F6" s="33">
        <v>1.5</v>
      </c>
      <c r="G6" s="5">
        <v>0.2</v>
      </c>
      <c r="H6" s="5" t="s">
        <v>18</v>
      </c>
      <c r="I6" s="40">
        <f t="shared" ref="I6:I69" si="2">F6*G6</f>
        <v>0.30000000000000004</v>
      </c>
      <c r="J6" s="41">
        <f t="shared" ref="J6:J69" si="3">IF(H6="Not-Determined",3,IF(H6="Non-Functional",2.4,IF(H6="Functional ",3.9,0)))*(((I6)*(325851)/365/1440)*(8))</f>
        <v>4.4637123287671248</v>
      </c>
      <c r="K6" s="41">
        <f t="shared" ref="K6:K69" si="4">IF(H6="Not-Determined",3,IF(H6="Non-Functional",2.4,IF(H6="Functional ",3.9,0)))*F6*G6</f>
        <v>0.9</v>
      </c>
      <c r="L6" s="13" t="str">
        <f t="shared" ref="L6:L69" si="5">IF(J6&lt;=0,"0",IF(J6&lt;=30,"30",IF(J6&lt;=75,"75",IF(J6&lt;=120,"120",IF(J6&lt;=160,"160",IF(J6&lt;=200,"200",IF(J6&lt;=400,"400",IF(J6&lt;=500,"500",IF(J6&lt;=800,"800",IF(J6&lt;=1000,"1000"))))))))))</f>
        <v>30</v>
      </c>
      <c r="M6" s="42">
        <f t="shared" ref="M6:M69" si="6">L6*1.5</f>
        <v>45</v>
      </c>
      <c r="N6" s="51"/>
      <c r="O6" s="23"/>
    </row>
    <row r="7" spans="1:15" s="3" customFormat="1" ht="19.5" customHeight="1" x14ac:dyDescent="0.3">
      <c r="A7" s="4">
        <v>4</v>
      </c>
      <c r="B7" s="4">
        <v>4</v>
      </c>
      <c r="C7" s="32"/>
      <c r="D7" s="4" t="s">
        <v>28</v>
      </c>
      <c r="E7" s="4" t="s">
        <v>11</v>
      </c>
      <c r="F7" s="33">
        <v>25</v>
      </c>
      <c r="G7" s="5">
        <v>0.2</v>
      </c>
      <c r="H7" s="5" t="s">
        <v>18</v>
      </c>
      <c r="I7" s="40">
        <f t="shared" si="2"/>
        <v>5</v>
      </c>
      <c r="J7" s="41">
        <f t="shared" si="3"/>
        <v>74.395205479452045</v>
      </c>
      <c r="K7" s="41">
        <f t="shared" si="4"/>
        <v>15</v>
      </c>
      <c r="L7" s="13" t="str">
        <f t="shared" si="5"/>
        <v>75</v>
      </c>
      <c r="M7" s="42">
        <f t="shared" si="6"/>
        <v>112.5</v>
      </c>
      <c r="N7" s="51"/>
      <c r="O7" s="23"/>
    </row>
    <row r="8" spans="1:15" s="3" customFormat="1" ht="19.5" customHeight="1" x14ac:dyDescent="0.3">
      <c r="A8" s="4">
        <v>5</v>
      </c>
      <c r="B8" s="4">
        <v>5</v>
      </c>
      <c r="C8" s="43"/>
      <c r="D8" s="4" t="s">
        <v>28</v>
      </c>
      <c r="E8" s="4" t="s">
        <v>11</v>
      </c>
      <c r="F8" s="33">
        <v>26.1</v>
      </c>
      <c r="G8" s="5">
        <v>0.2</v>
      </c>
      <c r="H8" s="5" t="s">
        <v>18</v>
      </c>
      <c r="I8" s="40">
        <f t="shared" ref="I8" si="7">F8*G8</f>
        <v>5.2200000000000006</v>
      </c>
      <c r="J8" s="41">
        <f t="shared" ref="J8" si="8">IF(H8="Not-Determined",3,IF(H8="Non-Functional",2.4,IF(H8="Functional ",3.9,0)))*(((I8)*(325851)/365/1440)*(8))</f>
        <v>77.668594520547956</v>
      </c>
      <c r="K8" s="41">
        <f t="shared" ref="K8" si="9">IF(H8="Not-Determined",3,IF(H8="Non-Functional",2.4,IF(H8="Functional ",3.9,0)))*F8*G8</f>
        <v>15.660000000000004</v>
      </c>
      <c r="L8" s="13" t="str">
        <f t="shared" ref="L8" si="10">IF(J8&lt;=0,"0",IF(J8&lt;=30,"30",IF(J8&lt;=75,"75",IF(J8&lt;=120,"120",IF(J8&lt;=160,"160",IF(J8&lt;=200,"200",IF(J8&lt;=400,"400",IF(J8&lt;=500,"500",IF(J8&lt;=800,"800",IF(J8&lt;=1000,"1000"))))))))))</f>
        <v>120</v>
      </c>
      <c r="M8" s="42">
        <f t="shared" ref="M8" si="11">L8*1.5</f>
        <v>180</v>
      </c>
      <c r="N8" s="51"/>
      <c r="O8" s="23"/>
    </row>
    <row r="9" spans="1:15" s="3" customFormat="1" ht="19.5" customHeight="1" x14ac:dyDescent="0.3">
      <c r="A9" s="4">
        <v>6</v>
      </c>
      <c r="B9" s="4">
        <v>6</v>
      </c>
      <c r="C9" s="31"/>
      <c r="D9" s="4" t="s">
        <v>26</v>
      </c>
      <c r="E9" s="4" t="s">
        <v>25</v>
      </c>
      <c r="F9" s="33">
        <v>37.299999999999997</v>
      </c>
      <c r="G9" s="5">
        <v>0.12</v>
      </c>
      <c r="H9" s="5" t="s">
        <v>18</v>
      </c>
      <c r="I9" s="40">
        <f t="shared" si="2"/>
        <v>4.4759999999999991</v>
      </c>
      <c r="J9" s="41">
        <f t="shared" si="3"/>
        <v>66.598587945205466</v>
      </c>
      <c r="K9" s="41">
        <f t="shared" si="4"/>
        <v>13.427999999999999</v>
      </c>
      <c r="L9" s="13" t="str">
        <f t="shared" si="5"/>
        <v>75</v>
      </c>
      <c r="M9" s="42">
        <f t="shared" si="6"/>
        <v>112.5</v>
      </c>
      <c r="N9" s="51"/>
      <c r="O9" s="23"/>
    </row>
    <row r="10" spans="1:15" s="3" customFormat="1" ht="19.5" customHeight="1" x14ac:dyDescent="0.3">
      <c r="A10" s="4">
        <v>7</v>
      </c>
      <c r="B10" s="4">
        <v>5</v>
      </c>
      <c r="C10" s="32"/>
      <c r="D10" s="4" t="s">
        <v>29</v>
      </c>
      <c r="E10" s="4" t="s">
        <v>25</v>
      </c>
      <c r="F10" s="33">
        <v>0.217</v>
      </c>
      <c r="G10" s="5">
        <v>0.12</v>
      </c>
      <c r="H10" s="5" t="s">
        <v>18</v>
      </c>
      <c r="I10" s="40">
        <f t="shared" si="2"/>
        <v>2.6039999999999997E-2</v>
      </c>
      <c r="J10" s="41">
        <f t="shared" si="3"/>
        <v>0.38745023013698626</v>
      </c>
      <c r="K10" s="41">
        <f t="shared" si="4"/>
        <v>7.8119999999999995E-2</v>
      </c>
      <c r="L10" s="13" t="str">
        <f t="shared" si="5"/>
        <v>30</v>
      </c>
      <c r="M10" s="42">
        <f t="shared" si="6"/>
        <v>45</v>
      </c>
      <c r="N10" s="51"/>
      <c r="O10" s="23"/>
    </row>
    <row r="11" spans="1:15" s="3" customFormat="1" ht="19.5" customHeight="1" x14ac:dyDescent="0.3">
      <c r="A11" s="4">
        <v>7</v>
      </c>
      <c r="B11" s="4">
        <v>6</v>
      </c>
      <c r="C11" s="32"/>
      <c r="D11" s="4" t="s">
        <v>26</v>
      </c>
      <c r="E11" s="4" t="s">
        <v>25</v>
      </c>
      <c r="F11" s="33">
        <v>8.6</v>
      </c>
      <c r="G11" s="5">
        <v>0.12</v>
      </c>
      <c r="H11" s="5" t="s">
        <v>18</v>
      </c>
      <c r="I11" s="40">
        <f t="shared" si="2"/>
        <v>1.032</v>
      </c>
      <c r="J11" s="41">
        <f t="shared" si="3"/>
        <v>15.355170410958904</v>
      </c>
      <c r="K11" s="41">
        <f t="shared" si="4"/>
        <v>3.0959999999999996</v>
      </c>
      <c r="L11" s="13" t="str">
        <f t="shared" si="5"/>
        <v>30</v>
      </c>
      <c r="M11" s="42">
        <f t="shared" si="6"/>
        <v>45</v>
      </c>
      <c r="N11" s="51"/>
      <c r="O11" s="23"/>
    </row>
    <row r="12" spans="1:15" s="3" customFormat="1" ht="19.5" customHeight="1" x14ac:dyDescent="0.3">
      <c r="A12" s="4">
        <v>7</v>
      </c>
      <c r="B12" s="4">
        <v>8</v>
      </c>
      <c r="C12" s="32"/>
      <c r="D12" s="4" t="s">
        <v>29</v>
      </c>
      <c r="E12" s="4" t="s">
        <v>25</v>
      </c>
      <c r="F12" s="33">
        <v>22.98</v>
      </c>
      <c r="G12" s="5">
        <v>0.12</v>
      </c>
      <c r="H12" s="5" t="s">
        <v>18</v>
      </c>
      <c r="I12" s="40">
        <f t="shared" si="2"/>
        <v>2.7576000000000001</v>
      </c>
      <c r="J12" s="41">
        <f t="shared" si="3"/>
        <v>41.0304437260274</v>
      </c>
      <c r="K12" s="41">
        <f t="shared" si="4"/>
        <v>8.2728000000000002</v>
      </c>
      <c r="L12" s="13" t="str">
        <f t="shared" si="5"/>
        <v>75</v>
      </c>
      <c r="M12" s="42">
        <f t="shared" si="6"/>
        <v>112.5</v>
      </c>
      <c r="N12" s="51"/>
      <c r="O12" s="23"/>
    </row>
    <row r="13" spans="1:15" s="3" customFormat="1" ht="19.5" customHeight="1" x14ac:dyDescent="0.3">
      <c r="A13" s="4">
        <v>7</v>
      </c>
      <c r="B13" s="4">
        <v>51</v>
      </c>
      <c r="C13" s="32"/>
      <c r="D13" s="4" t="s">
        <v>30</v>
      </c>
      <c r="E13" s="4" t="s">
        <v>11</v>
      </c>
      <c r="F13" s="33">
        <v>4.2</v>
      </c>
      <c r="G13" s="5">
        <v>0.12</v>
      </c>
      <c r="H13" s="5" t="s">
        <v>21</v>
      </c>
      <c r="I13" s="40">
        <f t="shared" si="2"/>
        <v>0.504</v>
      </c>
      <c r="J13" s="41">
        <f t="shared" si="3"/>
        <v>5.9992293698630137</v>
      </c>
      <c r="K13" s="41">
        <f t="shared" si="4"/>
        <v>1.2096</v>
      </c>
      <c r="L13" s="13" t="str">
        <f t="shared" si="5"/>
        <v>30</v>
      </c>
      <c r="M13" s="42">
        <f t="shared" si="6"/>
        <v>45</v>
      </c>
      <c r="N13" s="51"/>
      <c r="O13" s="23"/>
    </row>
    <row r="14" spans="1:15" s="3" customFormat="1" ht="19.5" customHeight="1" x14ac:dyDescent="0.3">
      <c r="A14" s="4">
        <v>7</v>
      </c>
      <c r="B14" s="4">
        <v>54</v>
      </c>
      <c r="C14" s="32"/>
      <c r="D14" s="4" t="s">
        <v>29</v>
      </c>
      <c r="E14" s="4" t="s">
        <v>11</v>
      </c>
      <c r="F14" s="33">
        <v>2.2999999999999998</v>
      </c>
      <c r="G14" s="5">
        <v>0.12</v>
      </c>
      <c r="H14" s="5" t="s">
        <v>18</v>
      </c>
      <c r="I14" s="40">
        <f t="shared" si="2"/>
        <v>0.27599999999999997</v>
      </c>
      <c r="J14" s="41">
        <f t="shared" si="3"/>
        <v>4.1066153424657523</v>
      </c>
      <c r="K14" s="41">
        <f t="shared" si="4"/>
        <v>0.82799999999999996</v>
      </c>
      <c r="L14" s="13" t="str">
        <f t="shared" si="5"/>
        <v>30</v>
      </c>
      <c r="M14" s="42">
        <f t="shared" si="6"/>
        <v>45</v>
      </c>
      <c r="N14" s="51"/>
      <c r="O14" s="23"/>
    </row>
    <row r="15" spans="1:15" s="3" customFormat="1" ht="19.5" customHeight="1" x14ac:dyDescent="0.3">
      <c r="A15" s="4">
        <v>8</v>
      </c>
      <c r="B15" s="4">
        <v>8</v>
      </c>
      <c r="C15" s="31"/>
      <c r="D15" s="4" t="s">
        <v>26</v>
      </c>
      <c r="E15" s="4" t="s">
        <v>25</v>
      </c>
      <c r="F15" s="33">
        <v>32</v>
      </c>
      <c r="G15" s="5">
        <v>0.12</v>
      </c>
      <c r="H15" s="5" t="s">
        <v>21</v>
      </c>
      <c r="I15" s="40">
        <f t="shared" si="2"/>
        <v>3.84</v>
      </c>
      <c r="J15" s="41">
        <f t="shared" si="3"/>
        <v>45.708414246575337</v>
      </c>
      <c r="K15" s="41">
        <f t="shared" si="4"/>
        <v>9.2159999999999993</v>
      </c>
      <c r="L15" s="13" t="str">
        <f t="shared" si="5"/>
        <v>75</v>
      </c>
      <c r="M15" s="42">
        <f t="shared" si="6"/>
        <v>112.5</v>
      </c>
      <c r="N15" s="51"/>
      <c r="O15" s="23"/>
    </row>
    <row r="16" spans="1:15" s="3" customFormat="1" ht="19.5" customHeight="1" x14ac:dyDescent="0.3">
      <c r="A16" s="4">
        <v>9</v>
      </c>
      <c r="B16" s="4">
        <v>9</v>
      </c>
      <c r="C16" s="32"/>
      <c r="D16" s="4" t="s">
        <v>26</v>
      </c>
      <c r="E16" s="4" t="s">
        <v>25</v>
      </c>
      <c r="F16" s="33">
        <v>39</v>
      </c>
      <c r="G16" s="5">
        <v>0.12</v>
      </c>
      <c r="H16" s="5" t="s">
        <v>21</v>
      </c>
      <c r="I16" s="40">
        <f t="shared" si="2"/>
        <v>4.68</v>
      </c>
      <c r="J16" s="41">
        <f t="shared" si="3"/>
        <v>55.707129863013698</v>
      </c>
      <c r="K16" s="41">
        <f t="shared" si="4"/>
        <v>11.231999999999999</v>
      </c>
      <c r="L16" s="13" t="str">
        <f t="shared" si="5"/>
        <v>75</v>
      </c>
      <c r="M16" s="42">
        <f t="shared" si="6"/>
        <v>112.5</v>
      </c>
      <c r="N16" s="51"/>
      <c r="O16" s="23"/>
    </row>
    <row r="17" spans="1:15" s="3" customFormat="1" ht="19.5" customHeight="1" x14ac:dyDescent="0.3">
      <c r="A17" s="4">
        <v>10</v>
      </c>
      <c r="B17" s="4">
        <v>10</v>
      </c>
      <c r="C17" s="30"/>
      <c r="D17" s="4" t="s">
        <v>31</v>
      </c>
      <c r="E17" s="4" t="s">
        <v>11</v>
      </c>
      <c r="F17" s="33">
        <v>12.1</v>
      </c>
      <c r="G17" s="5">
        <v>0.12</v>
      </c>
      <c r="H17" s="5" t="s">
        <v>21</v>
      </c>
      <c r="I17" s="40">
        <f t="shared" si="2"/>
        <v>1.452</v>
      </c>
      <c r="J17" s="41">
        <f t="shared" si="3"/>
        <v>17.283494136986299</v>
      </c>
      <c r="K17" s="41">
        <f t="shared" si="4"/>
        <v>3.4847999999999999</v>
      </c>
      <c r="L17" s="13" t="str">
        <f t="shared" si="5"/>
        <v>30</v>
      </c>
      <c r="M17" s="42">
        <f t="shared" si="6"/>
        <v>45</v>
      </c>
      <c r="N17" s="51"/>
      <c r="O17" s="23"/>
    </row>
    <row r="18" spans="1:15" s="3" customFormat="1" ht="19.5" customHeight="1" x14ac:dyDescent="0.3">
      <c r="A18" s="4">
        <v>11</v>
      </c>
      <c r="B18" s="4">
        <v>11</v>
      </c>
      <c r="C18" s="31"/>
      <c r="D18" s="4" t="s">
        <v>28</v>
      </c>
      <c r="E18" s="4" t="s">
        <v>11</v>
      </c>
      <c r="F18" s="33">
        <v>20.7</v>
      </c>
      <c r="G18" s="5">
        <v>0.2</v>
      </c>
      <c r="H18" s="5" t="s">
        <v>18</v>
      </c>
      <c r="I18" s="40">
        <f t="shared" si="2"/>
        <v>4.1399999999999997</v>
      </c>
      <c r="J18" s="41">
        <f t="shared" si="3"/>
        <v>61.599230136986307</v>
      </c>
      <c r="K18" s="41">
        <f t="shared" si="4"/>
        <v>12.42</v>
      </c>
      <c r="L18" s="13" t="str">
        <f t="shared" si="5"/>
        <v>75</v>
      </c>
      <c r="M18" s="42">
        <f t="shared" si="6"/>
        <v>112.5</v>
      </c>
      <c r="N18" s="51"/>
      <c r="O18" s="23"/>
    </row>
    <row r="19" spans="1:15" s="3" customFormat="1" ht="19.5" customHeight="1" x14ac:dyDescent="0.3">
      <c r="A19" s="4">
        <v>11</v>
      </c>
      <c r="B19" s="4">
        <v>10</v>
      </c>
      <c r="C19" s="31"/>
      <c r="D19" s="4" t="s">
        <v>28</v>
      </c>
      <c r="E19" s="4" t="s">
        <v>11</v>
      </c>
      <c r="F19" s="33">
        <v>5.9</v>
      </c>
      <c r="G19" s="5">
        <v>0.2</v>
      </c>
      <c r="H19" s="5" t="s">
        <v>18</v>
      </c>
      <c r="I19" s="40">
        <f t="shared" si="2"/>
        <v>1.1800000000000002</v>
      </c>
      <c r="J19" s="41">
        <f t="shared" si="3"/>
        <v>17.557268493150687</v>
      </c>
      <c r="K19" s="41">
        <f t="shared" si="4"/>
        <v>3.5400000000000009</v>
      </c>
      <c r="L19" s="13" t="str">
        <f t="shared" si="5"/>
        <v>30</v>
      </c>
      <c r="M19" s="42">
        <f t="shared" si="6"/>
        <v>45</v>
      </c>
      <c r="N19" s="51"/>
      <c r="O19" s="23"/>
    </row>
    <row r="20" spans="1:15" s="3" customFormat="1" ht="19.5" customHeight="1" x14ac:dyDescent="0.3">
      <c r="A20" s="4">
        <v>11</v>
      </c>
      <c r="B20" s="4">
        <v>12</v>
      </c>
      <c r="C20" s="31"/>
      <c r="D20" s="4" t="s">
        <v>28</v>
      </c>
      <c r="E20" s="4" t="s">
        <v>11</v>
      </c>
      <c r="F20" s="33">
        <v>12</v>
      </c>
      <c r="G20" s="5">
        <v>0.2</v>
      </c>
      <c r="H20" s="5" t="s">
        <v>18</v>
      </c>
      <c r="I20" s="40">
        <f t="shared" si="2"/>
        <v>2.4000000000000004</v>
      </c>
      <c r="J20" s="41">
        <f t="shared" si="3"/>
        <v>35.709698630136998</v>
      </c>
      <c r="K20" s="41">
        <f t="shared" si="4"/>
        <v>7.2</v>
      </c>
      <c r="L20" s="13" t="str">
        <f t="shared" si="5"/>
        <v>75</v>
      </c>
      <c r="M20" s="42">
        <f t="shared" si="6"/>
        <v>112.5</v>
      </c>
      <c r="N20" s="51"/>
      <c r="O20" s="23"/>
    </row>
    <row r="21" spans="1:15" s="3" customFormat="1" ht="19.5" customHeight="1" x14ac:dyDescent="0.3">
      <c r="A21" s="4">
        <v>12</v>
      </c>
      <c r="B21" s="4">
        <v>12</v>
      </c>
      <c r="C21" s="30"/>
      <c r="D21" s="4" t="s">
        <v>28</v>
      </c>
      <c r="E21" s="4" t="s">
        <v>11</v>
      </c>
      <c r="F21" s="33">
        <v>15.5</v>
      </c>
      <c r="G21" s="5">
        <v>0.2</v>
      </c>
      <c r="H21" s="5" t="s">
        <v>18</v>
      </c>
      <c r="I21" s="40">
        <f t="shared" si="2"/>
        <v>3.1</v>
      </c>
      <c r="J21" s="41">
        <f t="shared" si="3"/>
        <v>46.125027397260276</v>
      </c>
      <c r="K21" s="41">
        <f t="shared" si="4"/>
        <v>9.3000000000000007</v>
      </c>
      <c r="L21" s="13" t="str">
        <f t="shared" si="5"/>
        <v>75</v>
      </c>
      <c r="M21" s="42">
        <f t="shared" si="6"/>
        <v>112.5</v>
      </c>
      <c r="N21" s="51"/>
      <c r="O21" s="23"/>
    </row>
    <row r="22" spans="1:15" s="3" customFormat="1" ht="19.5" customHeight="1" x14ac:dyDescent="0.3">
      <c r="A22" s="4">
        <v>13</v>
      </c>
      <c r="B22" s="4">
        <v>13</v>
      </c>
      <c r="C22" s="32"/>
      <c r="D22" s="4" t="s">
        <v>27</v>
      </c>
      <c r="E22" s="4" t="s">
        <v>25</v>
      </c>
      <c r="F22" s="33">
        <v>14.9</v>
      </c>
      <c r="G22" s="5">
        <v>0.2</v>
      </c>
      <c r="H22" s="5" t="s">
        <v>21</v>
      </c>
      <c r="I22" s="40">
        <f t="shared" si="2"/>
        <v>2.9800000000000004</v>
      </c>
      <c r="J22" s="41">
        <f t="shared" si="3"/>
        <v>35.471633972602746</v>
      </c>
      <c r="K22" s="41">
        <f t="shared" si="4"/>
        <v>7.1520000000000001</v>
      </c>
      <c r="L22" s="13" t="str">
        <f t="shared" si="5"/>
        <v>75</v>
      </c>
      <c r="M22" s="42">
        <f t="shared" si="6"/>
        <v>112.5</v>
      </c>
      <c r="N22" s="51"/>
      <c r="O22" s="23"/>
    </row>
    <row r="23" spans="1:15" s="3" customFormat="1" ht="19.5" customHeight="1" x14ac:dyDescent="0.3">
      <c r="A23" s="4">
        <v>13</v>
      </c>
      <c r="B23" s="4">
        <v>13</v>
      </c>
      <c r="C23" s="32"/>
      <c r="D23" s="4" t="s">
        <v>31</v>
      </c>
      <c r="E23" s="4" t="s">
        <v>11</v>
      </c>
      <c r="F23" s="33">
        <v>0.4</v>
      </c>
      <c r="G23" s="5">
        <v>0.9</v>
      </c>
      <c r="H23" s="5" t="s">
        <v>21</v>
      </c>
      <c r="I23" s="40">
        <f t="shared" si="2"/>
        <v>0.36000000000000004</v>
      </c>
      <c r="J23" s="41">
        <f t="shared" si="3"/>
        <v>4.285163835616439</v>
      </c>
      <c r="K23" s="41">
        <f t="shared" si="4"/>
        <v>0.86399999999999999</v>
      </c>
      <c r="L23" s="13" t="str">
        <f t="shared" si="5"/>
        <v>30</v>
      </c>
      <c r="M23" s="42">
        <f t="shared" si="6"/>
        <v>45</v>
      </c>
      <c r="N23" s="51"/>
      <c r="O23" s="23"/>
    </row>
    <row r="24" spans="1:15" s="3" customFormat="1" ht="19.5" customHeight="1" x14ac:dyDescent="0.3">
      <c r="A24" s="4">
        <v>14</v>
      </c>
      <c r="B24" s="4">
        <v>14</v>
      </c>
      <c r="C24" s="35"/>
      <c r="D24" s="4" t="s">
        <v>32</v>
      </c>
      <c r="E24" s="4" t="s">
        <v>36</v>
      </c>
      <c r="F24" s="33">
        <v>10.3</v>
      </c>
      <c r="G24" s="5">
        <v>0.2</v>
      </c>
      <c r="H24" s="5" t="s">
        <v>18</v>
      </c>
      <c r="I24" s="40">
        <f t="shared" si="2"/>
        <v>2.06</v>
      </c>
      <c r="J24" s="41">
        <f t="shared" si="3"/>
        <v>30.650824657534251</v>
      </c>
      <c r="K24" s="41">
        <f t="shared" si="4"/>
        <v>6.1800000000000006</v>
      </c>
      <c r="L24" s="13" t="str">
        <f t="shared" si="5"/>
        <v>75</v>
      </c>
      <c r="M24" s="42">
        <f t="shared" si="6"/>
        <v>112.5</v>
      </c>
      <c r="N24" s="51"/>
      <c r="O24" s="23"/>
    </row>
    <row r="25" spans="1:15" s="3" customFormat="1" ht="19.5" customHeight="1" x14ac:dyDescent="0.3">
      <c r="A25" s="4">
        <v>14</v>
      </c>
      <c r="B25" s="4">
        <v>14</v>
      </c>
      <c r="C25" s="35"/>
      <c r="D25" s="4" t="s">
        <v>31</v>
      </c>
      <c r="E25" s="4" t="s">
        <v>11</v>
      </c>
      <c r="F25" s="33">
        <v>0.3</v>
      </c>
      <c r="G25" s="5">
        <v>0.9</v>
      </c>
      <c r="H25" s="5" t="s">
        <v>21</v>
      </c>
      <c r="I25" s="40">
        <f t="shared" si="2"/>
        <v>0.27</v>
      </c>
      <c r="J25" s="41">
        <f t="shared" si="3"/>
        <v>3.2138728767123288</v>
      </c>
      <c r="K25" s="41">
        <f t="shared" si="4"/>
        <v>0.64800000000000002</v>
      </c>
      <c r="L25" s="13" t="str">
        <f t="shared" si="5"/>
        <v>30</v>
      </c>
      <c r="M25" s="42">
        <f t="shared" si="6"/>
        <v>45</v>
      </c>
      <c r="N25" s="51"/>
      <c r="O25" s="23"/>
    </row>
    <row r="26" spans="1:15" s="3" customFormat="1" ht="19.5" customHeight="1" x14ac:dyDescent="0.3">
      <c r="A26" s="4">
        <v>15</v>
      </c>
      <c r="B26" s="4">
        <v>17</v>
      </c>
      <c r="C26" s="31"/>
      <c r="D26" s="4" t="s">
        <v>33</v>
      </c>
      <c r="E26" s="4" t="s">
        <v>11</v>
      </c>
      <c r="F26" s="33">
        <v>0.6</v>
      </c>
      <c r="G26" s="5">
        <v>0.9</v>
      </c>
      <c r="H26" s="5" t="s">
        <v>17</v>
      </c>
      <c r="I26" s="40">
        <f t="shared" si="2"/>
        <v>0.54</v>
      </c>
      <c r="J26" s="41">
        <f t="shared" si="3"/>
        <v>10.44508684931507</v>
      </c>
      <c r="K26" s="41">
        <f t="shared" si="4"/>
        <v>2.1059999999999999</v>
      </c>
      <c r="L26" s="13" t="str">
        <f t="shared" si="5"/>
        <v>30</v>
      </c>
      <c r="M26" s="42">
        <f t="shared" si="6"/>
        <v>45</v>
      </c>
      <c r="N26" s="51"/>
      <c r="O26" s="23"/>
    </row>
    <row r="27" spans="1:15" s="3" customFormat="1" ht="19.5" customHeight="1" x14ac:dyDescent="0.3">
      <c r="A27" s="4">
        <v>16</v>
      </c>
      <c r="B27" s="4">
        <v>15</v>
      </c>
      <c r="C27" s="30"/>
      <c r="D27" s="4" t="s">
        <v>28</v>
      </c>
      <c r="E27" s="4" t="s">
        <v>11</v>
      </c>
      <c r="F27" s="33">
        <v>5</v>
      </c>
      <c r="G27" s="5">
        <v>0.2</v>
      </c>
      <c r="H27" s="5" t="s">
        <v>18</v>
      </c>
      <c r="I27" s="40">
        <f t="shared" si="2"/>
        <v>1</v>
      </c>
      <c r="J27" s="41">
        <f t="shared" si="3"/>
        <v>14.879041095890411</v>
      </c>
      <c r="K27" s="41">
        <f t="shared" si="4"/>
        <v>3</v>
      </c>
      <c r="L27" s="13" t="str">
        <f t="shared" si="5"/>
        <v>30</v>
      </c>
      <c r="M27" s="42">
        <f t="shared" si="6"/>
        <v>45</v>
      </c>
      <c r="N27" s="51"/>
      <c r="O27" s="23"/>
    </row>
    <row r="28" spans="1:15" s="3" customFormat="1" ht="19.5" customHeight="1" x14ac:dyDescent="0.3">
      <c r="A28" s="4">
        <v>16</v>
      </c>
      <c r="B28" s="4">
        <v>16</v>
      </c>
      <c r="C28" s="30"/>
      <c r="D28" s="4" t="s">
        <v>28</v>
      </c>
      <c r="E28" s="4" t="s">
        <v>11</v>
      </c>
      <c r="F28" s="33">
        <v>6.7</v>
      </c>
      <c r="G28" s="5">
        <v>0.2</v>
      </c>
      <c r="H28" s="5" t="s">
        <v>18</v>
      </c>
      <c r="I28" s="40">
        <f t="shared" si="2"/>
        <v>1.34</v>
      </c>
      <c r="J28" s="41">
        <f t="shared" si="3"/>
        <v>19.937915068493155</v>
      </c>
      <c r="K28" s="41">
        <f t="shared" si="4"/>
        <v>4.0200000000000005</v>
      </c>
      <c r="L28" s="13" t="str">
        <f t="shared" si="5"/>
        <v>30</v>
      </c>
      <c r="M28" s="42">
        <f t="shared" si="6"/>
        <v>45</v>
      </c>
      <c r="N28" s="51"/>
      <c r="O28" s="23"/>
    </row>
    <row r="29" spans="1:15" s="3" customFormat="1" ht="19.5" customHeight="1" x14ac:dyDescent="0.3">
      <c r="A29" s="4">
        <v>16</v>
      </c>
      <c r="B29" s="4">
        <v>16</v>
      </c>
      <c r="C29" s="30"/>
      <c r="D29" s="4" t="s">
        <v>31</v>
      </c>
      <c r="E29" s="4" t="s">
        <v>11</v>
      </c>
      <c r="F29" s="33">
        <v>0.5</v>
      </c>
      <c r="G29" s="5">
        <v>0.9</v>
      </c>
      <c r="H29" s="5" t="s">
        <v>21</v>
      </c>
      <c r="I29" s="40">
        <f t="shared" si="2"/>
        <v>0.45</v>
      </c>
      <c r="J29" s="41">
        <f t="shared" si="3"/>
        <v>5.3564547945205483</v>
      </c>
      <c r="K29" s="41">
        <f t="shared" si="4"/>
        <v>1.08</v>
      </c>
      <c r="L29" s="13" t="str">
        <f t="shared" si="5"/>
        <v>30</v>
      </c>
      <c r="M29" s="42">
        <f t="shared" si="6"/>
        <v>45</v>
      </c>
      <c r="N29" s="51"/>
      <c r="O29" s="23"/>
    </row>
    <row r="30" spans="1:15" s="3" customFormat="1" ht="19.5" customHeight="1" x14ac:dyDescent="0.3">
      <c r="A30" s="4">
        <v>16</v>
      </c>
      <c r="B30" s="4">
        <v>17</v>
      </c>
      <c r="C30" s="30"/>
      <c r="D30" s="4" t="s">
        <v>28</v>
      </c>
      <c r="E30" s="4" t="s">
        <v>11</v>
      </c>
      <c r="F30" s="33">
        <v>0.55800000000000005</v>
      </c>
      <c r="G30" s="5">
        <v>0.2</v>
      </c>
      <c r="H30" s="5" t="s">
        <v>18</v>
      </c>
      <c r="I30" s="40">
        <f t="shared" si="2"/>
        <v>0.11160000000000002</v>
      </c>
      <c r="J30" s="41">
        <f t="shared" si="3"/>
        <v>1.6605009863013702</v>
      </c>
      <c r="K30" s="41">
        <f t="shared" si="4"/>
        <v>0.33480000000000004</v>
      </c>
      <c r="L30" s="13" t="str">
        <f t="shared" si="5"/>
        <v>30</v>
      </c>
      <c r="M30" s="42">
        <f t="shared" si="6"/>
        <v>45</v>
      </c>
      <c r="N30" s="51"/>
      <c r="O30" s="23"/>
    </row>
    <row r="31" spans="1:15" s="3" customFormat="1" ht="19.5" customHeight="1" x14ac:dyDescent="0.3">
      <c r="A31" s="4">
        <v>17</v>
      </c>
      <c r="B31" s="4">
        <v>16</v>
      </c>
      <c r="C31" s="32"/>
      <c r="D31" s="4" t="s">
        <v>28</v>
      </c>
      <c r="E31" s="4" t="s">
        <v>11</v>
      </c>
      <c r="F31" s="33">
        <v>0.5</v>
      </c>
      <c r="G31" s="5">
        <v>0.2</v>
      </c>
      <c r="H31" s="5" t="s">
        <v>18</v>
      </c>
      <c r="I31" s="40">
        <f t="shared" si="2"/>
        <v>0.1</v>
      </c>
      <c r="J31" s="41">
        <f t="shared" si="3"/>
        <v>1.4879041095890413</v>
      </c>
      <c r="K31" s="41">
        <f t="shared" si="4"/>
        <v>0.30000000000000004</v>
      </c>
      <c r="L31" s="13" t="str">
        <f t="shared" si="5"/>
        <v>30</v>
      </c>
      <c r="M31" s="42">
        <f t="shared" si="6"/>
        <v>45</v>
      </c>
      <c r="N31" s="51"/>
      <c r="O31" s="23"/>
    </row>
    <row r="32" spans="1:15" s="3" customFormat="1" ht="19.5" customHeight="1" x14ac:dyDescent="0.3">
      <c r="A32" s="4">
        <v>17</v>
      </c>
      <c r="B32" s="4">
        <v>17</v>
      </c>
      <c r="C32" s="32"/>
      <c r="D32" s="4" t="s">
        <v>28</v>
      </c>
      <c r="E32" s="4" t="s">
        <v>11</v>
      </c>
      <c r="F32" s="33">
        <v>20.399999999999999</v>
      </c>
      <c r="G32" s="5">
        <v>0.2</v>
      </c>
      <c r="H32" s="5" t="s">
        <v>18</v>
      </c>
      <c r="I32" s="40">
        <f t="shared" si="2"/>
        <v>4.08</v>
      </c>
      <c r="J32" s="41">
        <f t="shared" si="3"/>
        <v>60.706487671232878</v>
      </c>
      <c r="K32" s="41">
        <f t="shared" si="4"/>
        <v>12.24</v>
      </c>
      <c r="L32" s="13" t="str">
        <f t="shared" si="5"/>
        <v>75</v>
      </c>
      <c r="M32" s="42">
        <f t="shared" si="6"/>
        <v>112.5</v>
      </c>
      <c r="N32" s="51"/>
      <c r="O32" s="23"/>
    </row>
    <row r="33" spans="1:15" s="3" customFormat="1" ht="19.5" customHeight="1" x14ac:dyDescent="0.3">
      <c r="A33" s="4">
        <v>17</v>
      </c>
      <c r="B33" s="4">
        <v>17</v>
      </c>
      <c r="C33" s="32"/>
      <c r="D33" s="4" t="s">
        <v>31</v>
      </c>
      <c r="E33" s="4" t="s">
        <v>11</v>
      </c>
      <c r="F33" s="33">
        <v>1.5</v>
      </c>
      <c r="G33" s="5">
        <v>0.9</v>
      </c>
      <c r="H33" s="5" t="s">
        <v>18</v>
      </c>
      <c r="I33" s="40">
        <f t="shared" si="2"/>
        <v>1.35</v>
      </c>
      <c r="J33" s="41">
        <f t="shared" si="3"/>
        <v>20.086705479452057</v>
      </c>
      <c r="K33" s="41">
        <f t="shared" si="4"/>
        <v>4.05</v>
      </c>
      <c r="L33" s="13" t="str">
        <f t="shared" si="5"/>
        <v>30</v>
      </c>
      <c r="M33" s="42">
        <f t="shared" si="6"/>
        <v>45</v>
      </c>
      <c r="N33" s="51"/>
      <c r="O33" s="23"/>
    </row>
    <row r="34" spans="1:15" s="3" customFormat="1" ht="19.5" customHeight="1" x14ac:dyDescent="0.3">
      <c r="A34" s="4">
        <v>18</v>
      </c>
      <c r="B34" s="4">
        <v>20</v>
      </c>
      <c r="C34" s="31"/>
      <c r="D34" s="4" t="s">
        <v>33</v>
      </c>
      <c r="E34" s="4" t="s">
        <v>11</v>
      </c>
      <c r="F34" s="33">
        <v>2</v>
      </c>
      <c r="G34" s="5">
        <v>0.9</v>
      </c>
      <c r="H34" s="5" t="s">
        <v>17</v>
      </c>
      <c r="I34" s="40">
        <f t="shared" si="2"/>
        <v>1.8</v>
      </c>
      <c r="J34" s="41">
        <f t="shared" si="3"/>
        <v>34.816956164383562</v>
      </c>
      <c r="K34" s="41">
        <f t="shared" si="4"/>
        <v>7.02</v>
      </c>
      <c r="L34" s="13" t="str">
        <f t="shared" si="5"/>
        <v>75</v>
      </c>
      <c r="M34" s="42">
        <f t="shared" si="6"/>
        <v>112.5</v>
      </c>
      <c r="N34" s="51"/>
      <c r="O34" s="23"/>
    </row>
    <row r="35" spans="1:15" s="3" customFormat="1" ht="19.5" customHeight="1" x14ac:dyDescent="0.3">
      <c r="A35" s="4">
        <v>18</v>
      </c>
      <c r="B35" s="4">
        <v>21</v>
      </c>
      <c r="C35" s="31"/>
      <c r="D35" s="4" t="s">
        <v>33</v>
      </c>
      <c r="E35" s="4" t="s">
        <v>11</v>
      </c>
      <c r="F35" s="33">
        <v>3</v>
      </c>
      <c r="G35" s="5">
        <v>0.9</v>
      </c>
      <c r="H35" s="5" t="s">
        <v>17</v>
      </c>
      <c r="I35" s="40">
        <f t="shared" si="2"/>
        <v>2.7</v>
      </c>
      <c r="J35" s="41">
        <f t="shared" si="3"/>
        <v>52.225434246575347</v>
      </c>
      <c r="K35" s="41">
        <f t="shared" si="4"/>
        <v>10.53</v>
      </c>
      <c r="L35" s="13" t="str">
        <f t="shared" si="5"/>
        <v>75</v>
      </c>
      <c r="M35" s="42">
        <f t="shared" si="6"/>
        <v>112.5</v>
      </c>
      <c r="N35" s="51"/>
      <c r="O35" s="23"/>
    </row>
    <row r="36" spans="1:15" s="3" customFormat="1" ht="19.5" customHeight="1" x14ac:dyDescent="0.3">
      <c r="A36" s="4">
        <v>19</v>
      </c>
      <c r="B36" s="4">
        <v>18</v>
      </c>
      <c r="C36" s="30"/>
      <c r="D36" s="4" t="s">
        <v>28</v>
      </c>
      <c r="E36" s="4" t="s">
        <v>11</v>
      </c>
      <c r="F36" s="33">
        <v>4.9000000000000004</v>
      </c>
      <c r="G36" s="5">
        <v>0.2</v>
      </c>
      <c r="H36" s="5" t="s">
        <v>18</v>
      </c>
      <c r="I36" s="40">
        <f t="shared" si="2"/>
        <v>0.98000000000000009</v>
      </c>
      <c r="J36" s="41">
        <f t="shared" si="3"/>
        <v>14.581460273972604</v>
      </c>
      <c r="K36" s="41">
        <f t="shared" si="4"/>
        <v>2.9400000000000004</v>
      </c>
      <c r="L36" s="13" t="str">
        <f t="shared" si="5"/>
        <v>30</v>
      </c>
      <c r="M36" s="42">
        <f t="shared" si="6"/>
        <v>45</v>
      </c>
      <c r="N36" s="51"/>
      <c r="O36" s="23"/>
    </row>
    <row r="37" spans="1:15" s="3" customFormat="1" ht="19.5" customHeight="1" x14ac:dyDescent="0.3">
      <c r="A37" s="4">
        <v>19</v>
      </c>
      <c r="B37" s="4">
        <v>19</v>
      </c>
      <c r="C37" s="30"/>
      <c r="D37" s="4" t="s">
        <v>28</v>
      </c>
      <c r="E37" s="4" t="s">
        <v>11</v>
      </c>
      <c r="F37" s="33">
        <v>31.2</v>
      </c>
      <c r="G37" s="5">
        <v>0.2</v>
      </c>
      <c r="H37" s="5" t="s">
        <v>18</v>
      </c>
      <c r="I37" s="40">
        <f t="shared" si="2"/>
        <v>6.24</v>
      </c>
      <c r="J37" s="41">
        <f t="shared" si="3"/>
        <v>92.845216438356161</v>
      </c>
      <c r="K37" s="41">
        <f t="shared" si="4"/>
        <v>18.72</v>
      </c>
      <c r="L37" s="13" t="str">
        <f t="shared" si="5"/>
        <v>120</v>
      </c>
      <c r="M37" s="42">
        <f t="shared" si="6"/>
        <v>180</v>
      </c>
      <c r="N37" s="51"/>
      <c r="O37" s="23"/>
    </row>
    <row r="38" spans="1:15" s="3" customFormat="1" ht="19.5" customHeight="1" x14ac:dyDescent="0.3">
      <c r="A38" s="4">
        <v>20</v>
      </c>
      <c r="B38" s="4">
        <v>20</v>
      </c>
      <c r="C38" s="43"/>
      <c r="D38" s="4" t="s">
        <v>28</v>
      </c>
      <c r="E38" s="4" t="s">
        <v>11</v>
      </c>
      <c r="F38" s="33">
        <v>26.9</v>
      </c>
      <c r="G38" s="5">
        <v>0.2</v>
      </c>
      <c r="H38" s="5" t="s">
        <v>18</v>
      </c>
      <c r="I38" s="40">
        <f t="shared" si="2"/>
        <v>5.38</v>
      </c>
      <c r="J38" s="41">
        <f t="shared" si="3"/>
        <v>80.049241095890409</v>
      </c>
      <c r="K38" s="41">
        <f t="shared" si="4"/>
        <v>16.139999999999997</v>
      </c>
      <c r="L38" s="13" t="str">
        <f t="shared" si="5"/>
        <v>120</v>
      </c>
      <c r="M38" s="42">
        <f t="shared" si="6"/>
        <v>180</v>
      </c>
      <c r="N38" s="51"/>
      <c r="O38" s="23"/>
    </row>
    <row r="39" spans="1:15" s="3" customFormat="1" ht="19.5" customHeight="1" x14ac:dyDescent="0.3">
      <c r="A39" s="4">
        <v>20</v>
      </c>
      <c r="B39" s="4">
        <v>21</v>
      </c>
      <c r="C39" s="43"/>
      <c r="D39" s="4" t="s">
        <v>28</v>
      </c>
      <c r="E39" s="4" t="s">
        <v>11</v>
      </c>
      <c r="F39" s="33">
        <v>1.3</v>
      </c>
      <c r="G39" s="5">
        <v>0.2</v>
      </c>
      <c r="H39" s="5" t="s">
        <v>18</v>
      </c>
      <c r="I39" s="40">
        <f t="shared" si="2"/>
        <v>0.26</v>
      </c>
      <c r="J39" s="41">
        <f t="shared" si="3"/>
        <v>3.868550684931507</v>
      </c>
      <c r="K39" s="41">
        <f t="shared" si="4"/>
        <v>0.78000000000000014</v>
      </c>
      <c r="L39" s="13" t="str">
        <f t="shared" si="5"/>
        <v>30</v>
      </c>
      <c r="M39" s="42">
        <f t="shared" si="6"/>
        <v>45</v>
      </c>
      <c r="N39" s="51"/>
      <c r="O39" s="23"/>
    </row>
    <row r="40" spans="1:15" s="3" customFormat="1" ht="19.5" customHeight="1" x14ac:dyDescent="0.3">
      <c r="A40" s="4">
        <v>20</v>
      </c>
      <c r="B40" s="4">
        <v>22</v>
      </c>
      <c r="C40" s="43"/>
      <c r="D40" s="4" t="s">
        <v>28</v>
      </c>
      <c r="E40" s="4" t="s">
        <v>11</v>
      </c>
      <c r="F40" s="33">
        <v>3</v>
      </c>
      <c r="G40" s="5">
        <v>0.2</v>
      </c>
      <c r="H40" s="5" t="s">
        <v>18</v>
      </c>
      <c r="I40" s="40">
        <f t="shared" si="2"/>
        <v>0.60000000000000009</v>
      </c>
      <c r="J40" s="41">
        <f t="shared" si="3"/>
        <v>8.9274246575342495</v>
      </c>
      <c r="K40" s="41">
        <f t="shared" si="4"/>
        <v>1.8</v>
      </c>
      <c r="L40" s="13" t="str">
        <f t="shared" si="5"/>
        <v>30</v>
      </c>
      <c r="M40" s="42">
        <f t="shared" si="6"/>
        <v>45</v>
      </c>
      <c r="N40" s="51"/>
      <c r="O40" s="23"/>
    </row>
    <row r="41" spans="1:15" s="3" customFormat="1" ht="19.5" customHeight="1" x14ac:dyDescent="0.3">
      <c r="A41" s="4">
        <v>21</v>
      </c>
      <c r="B41" s="4">
        <v>21</v>
      </c>
      <c r="C41" s="30"/>
      <c r="D41" s="4" t="s">
        <v>28</v>
      </c>
      <c r="E41" s="4" t="s">
        <v>11</v>
      </c>
      <c r="F41" s="33">
        <v>26.3</v>
      </c>
      <c r="G41" s="5">
        <v>0.2</v>
      </c>
      <c r="H41" s="5" t="s">
        <v>18</v>
      </c>
      <c r="I41" s="40">
        <f t="shared" si="2"/>
        <v>5.2600000000000007</v>
      </c>
      <c r="J41" s="41">
        <f t="shared" si="3"/>
        <v>78.263756164383565</v>
      </c>
      <c r="K41" s="41">
        <f t="shared" si="4"/>
        <v>15.780000000000001</v>
      </c>
      <c r="L41" s="13" t="str">
        <f t="shared" si="5"/>
        <v>120</v>
      </c>
      <c r="M41" s="42">
        <f t="shared" si="6"/>
        <v>180</v>
      </c>
      <c r="N41" s="51"/>
      <c r="O41" s="23"/>
    </row>
    <row r="42" spans="1:15" s="3" customFormat="1" ht="19.5" customHeight="1" x14ac:dyDescent="0.3">
      <c r="A42" s="4">
        <v>21</v>
      </c>
      <c r="B42" s="4">
        <v>22</v>
      </c>
      <c r="C42" s="30"/>
      <c r="D42" s="4" t="s">
        <v>28</v>
      </c>
      <c r="E42" s="4" t="s">
        <v>11</v>
      </c>
      <c r="F42" s="33">
        <v>4.2</v>
      </c>
      <c r="G42" s="5">
        <v>0.2</v>
      </c>
      <c r="H42" s="5" t="s">
        <v>18</v>
      </c>
      <c r="I42" s="40">
        <f t="shared" si="2"/>
        <v>0.84000000000000008</v>
      </c>
      <c r="J42" s="41">
        <f t="shared" si="3"/>
        <v>12.498394520547947</v>
      </c>
      <c r="K42" s="41">
        <f t="shared" si="4"/>
        <v>2.5200000000000005</v>
      </c>
      <c r="L42" s="13" t="str">
        <f t="shared" si="5"/>
        <v>30</v>
      </c>
      <c r="M42" s="42">
        <f t="shared" si="6"/>
        <v>45</v>
      </c>
      <c r="N42" s="51"/>
      <c r="O42" s="23"/>
    </row>
    <row r="43" spans="1:15" s="3" customFormat="1" ht="19.5" customHeight="1" x14ac:dyDescent="0.3">
      <c r="A43" s="4" t="s">
        <v>34</v>
      </c>
      <c r="B43" s="4">
        <v>22</v>
      </c>
      <c r="C43" s="35"/>
      <c r="D43" s="4" t="s">
        <v>33</v>
      </c>
      <c r="E43" s="4" t="s">
        <v>11</v>
      </c>
      <c r="F43" s="33">
        <v>25.4</v>
      </c>
      <c r="G43" s="5">
        <v>0.9</v>
      </c>
      <c r="H43" s="5" t="s">
        <v>17</v>
      </c>
      <c r="I43" s="40">
        <f t="shared" si="2"/>
        <v>22.86</v>
      </c>
      <c r="J43" s="41">
        <f t="shared" si="3"/>
        <v>442.17534328767118</v>
      </c>
      <c r="K43" s="41">
        <f t="shared" si="4"/>
        <v>89.153999999999996</v>
      </c>
      <c r="L43" s="13" t="str">
        <f t="shared" si="5"/>
        <v>500</v>
      </c>
      <c r="M43" s="42">
        <f t="shared" si="6"/>
        <v>750</v>
      </c>
      <c r="N43" s="51"/>
      <c r="O43" s="23"/>
    </row>
    <row r="44" spans="1:15" s="3" customFormat="1" ht="19.5" customHeight="1" x14ac:dyDescent="0.3">
      <c r="A44" s="4" t="s">
        <v>34</v>
      </c>
      <c r="B44" s="4">
        <v>23</v>
      </c>
      <c r="C44" s="35"/>
      <c r="D44" s="4" t="s">
        <v>30</v>
      </c>
      <c r="E44" s="4" t="s">
        <v>11</v>
      </c>
      <c r="F44" s="33">
        <v>4.2</v>
      </c>
      <c r="G44" s="5">
        <v>0.12</v>
      </c>
      <c r="H44" s="5" t="s">
        <v>21</v>
      </c>
      <c r="I44" s="40">
        <f t="shared" si="2"/>
        <v>0.504</v>
      </c>
      <c r="J44" s="41">
        <f t="shared" si="3"/>
        <v>5.9992293698630137</v>
      </c>
      <c r="K44" s="41">
        <f t="shared" si="4"/>
        <v>1.2096</v>
      </c>
      <c r="L44" s="13" t="str">
        <f t="shared" si="5"/>
        <v>30</v>
      </c>
      <c r="M44" s="42">
        <f t="shared" si="6"/>
        <v>45</v>
      </c>
      <c r="N44" s="51"/>
      <c r="O44" s="23"/>
    </row>
    <row r="45" spans="1:15" s="3" customFormat="1" ht="19.5" customHeight="1" x14ac:dyDescent="0.3">
      <c r="A45" s="4" t="s">
        <v>34</v>
      </c>
      <c r="B45" s="4">
        <v>24</v>
      </c>
      <c r="C45" s="35"/>
      <c r="D45" s="4" t="s">
        <v>33</v>
      </c>
      <c r="E45" s="4" t="s">
        <v>11</v>
      </c>
      <c r="F45" s="33">
        <v>8.6999999999999993</v>
      </c>
      <c r="G45" s="5">
        <v>0.9</v>
      </c>
      <c r="H45" s="5" t="s">
        <v>17</v>
      </c>
      <c r="I45" s="40">
        <f t="shared" si="2"/>
        <v>7.8299999999999992</v>
      </c>
      <c r="J45" s="41">
        <f t="shared" si="3"/>
        <v>151.45375931506848</v>
      </c>
      <c r="K45" s="41">
        <f t="shared" si="4"/>
        <v>30.536999999999999</v>
      </c>
      <c r="L45" s="13" t="str">
        <f t="shared" si="5"/>
        <v>160</v>
      </c>
      <c r="M45" s="42">
        <f t="shared" si="6"/>
        <v>240</v>
      </c>
      <c r="N45" s="51"/>
      <c r="O45" s="23"/>
    </row>
    <row r="46" spans="1:15" s="3" customFormat="1" ht="19.5" customHeight="1" x14ac:dyDescent="0.3">
      <c r="A46" s="4" t="s">
        <v>35</v>
      </c>
      <c r="B46" s="4">
        <v>22</v>
      </c>
      <c r="C46" s="43"/>
      <c r="D46" s="4" t="s">
        <v>33</v>
      </c>
      <c r="E46" s="4" t="s">
        <v>11</v>
      </c>
      <c r="F46" s="33">
        <v>3.9</v>
      </c>
      <c r="G46" s="5">
        <v>0.9</v>
      </c>
      <c r="H46" s="5" t="s">
        <v>17</v>
      </c>
      <c r="I46" s="40">
        <f t="shared" si="2"/>
        <v>3.51</v>
      </c>
      <c r="J46" s="41">
        <f t="shared" si="3"/>
        <v>67.893064520547938</v>
      </c>
      <c r="K46" s="41">
        <f t="shared" si="4"/>
        <v>13.689</v>
      </c>
      <c r="L46" s="13" t="str">
        <f t="shared" si="5"/>
        <v>75</v>
      </c>
      <c r="M46" s="42">
        <f t="shared" si="6"/>
        <v>112.5</v>
      </c>
      <c r="N46" s="51"/>
      <c r="O46" s="23"/>
    </row>
    <row r="47" spans="1:15" s="3" customFormat="1" ht="19.5" customHeight="1" x14ac:dyDescent="0.3">
      <c r="A47" s="4" t="s">
        <v>35</v>
      </c>
      <c r="B47" s="4">
        <v>23</v>
      </c>
      <c r="C47" s="43"/>
      <c r="D47" s="4" t="s">
        <v>30</v>
      </c>
      <c r="E47" s="4" t="s">
        <v>11</v>
      </c>
      <c r="F47" s="33">
        <v>7.4</v>
      </c>
      <c r="G47" s="5">
        <v>0.12</v>
      </c>
      <c r="H47" s="5" t="s">
        <v>21</v>
      </c>
      <c r="I47" s="40">
        <f t="shared" si="2"/>
        <v>0.88800000000000001</v>
      </c>
      <c r="J47" s="41">
        <f t="shared" si="3"/>
        <v>10.57007079452055</v>
      </c>
      <c r="K47" s="41">
        <f t="shared" si="4"/>
        <v>2.1312000000000002</v>
      </c>
      <c r="L47" s="13" t="str">
        <f t="shared" si="5"/>
        <v>30</v>
      </c>
      <c r="M47" s="42">
        <f t="shared" si="6"/>
        <v>45</v>
      </c>
      <c r="N47" s="51"/>
      <c r="O47" s="23"/>
    </row>
    <row r="48" spans="1:15" s="3" customFormat="1" ht="19.5" customHeight="1" x14ac:dyDescent="0.3">
      <c r="A48" s="4" t="s">
        <v>35</v>
      </c>
      <c r="B48" s="4">
        <v>24</v>
      </c>
      <c r="C48" s="43"/>
      <c r="D48" s="4" t="s">
        <v>33</v>
      </c>
      <c r="E48" s="4" t="s">
        <v>11</v>
      </c>
      <c r="F48" s="33">
        <v>14.3</v>
      </c>
      <c r="G48" s="5">
        <v>0.9</v>
      </c>
      <c r="H48" s="5" t="s">
        <v>17</v>
      </c>
      <c r="I48" s="40">
        <f t="shared" si="2"/>
        <v>12.870000000000001</v>
      </c>
      <c r="J48" s="41">
        <f t="shared" si="3"/>
        <v>248.94123657534243</v>
      </c>
      <c r="K48" s="41">
        <f t="shared" si="4"/>
        <v>50.193000000000005</v>
      </c>
      <c r="L48" s="13" t="str">
        <f t="shared" si="5"/>
        <v>400</v>
      </c>
      <c r="M48" s="42">
        <f t="shared" si="6"/>
        <v>600</v>
      </c>
      <c r="N48" s="51"/>
      <c r="O48" s="23"/>
    </row>
    <row r="49" spans="1:15" s="3" customFormat="1" ht="19.5" customHeight="1" x14ac:dyDescent="0.3">
      <c r="A49" s="4" t="s">
        <v>35</v>
      </c>
      <c r="B49" s="4">
        <v>25</v>
      </c>
      <c r="C49" s="43"/>
      <c r="D49" s="4" t="s">
        <v>33</v>
      </c>
      <c r="E49" s="4" t="s">
        <v>11</v>
      </c>
      <c r="F49" s="33">
        <v>14.8</v>
      </c>
      <c r="G49" s="5">
        <v>0.9</v>
      </c>
      <c r="H49" s="5" t="s">
        <v>17</v>
      </c>
      <c r="I49" s="40">
        <f t="shared" si="2"/>
        <v>13.32</v>
      </c>
      <c r="J49" s="41">
        <f t="shared" si="3"/>
        <v>257.64547561643832</v>
      </c>
      <c r="K49" s="41">
        <f t="shared" si="4"/>
        <v>51.948</v>
      </c>
      <c r="L49" s="13" t="str">
        <f t="shared" si="5"/>
        <v>400</v>
      </c>
      <c r="M49" s="42">
        <f t="shared" si="6"/>
        <v>600</v>
      </c>
      <c r="N49" s="51"/>
      <c r="O49" s="23"/>
    </row>
    <row r="50" spans="1:15" s="3" customFormat="1" ht="19.5" customHeight="1" x14ac:dyDescent="0.3">
      <c r="A50" s="4">
        <v>23</v>
      </c>
      <c r="B50" s="4">
        <v>10</v>
      </c>
      <c r="C50" s="43"/>
      <c r="D50" s="4" t="s">
        <v>29</v>
      </c>
      <c r="E50" s="4" t="s">
        <v>11</v>
      </c>
      <c r="F50" s="33">
        <v>3.7</v>
      </c>
      <c r="G50" s="5">
        <v>0.12</v>
      </c>
      <c r="H50" s="5" t="s">
        <v>18</v>
      </c>
      <c r="I50" s="40">
        <f t="shared" si="2"/>
        <v>0.44400000000000001</v>
      </c>
      <c r="J50" s="41">
        <f t="shared" si="3"/>
        <v>6.6062942465753434</v>
      </c>
      <c r="K50" s="41">
        <f t="shared" si="4"/>
        <v>1.3320000000000001</v>
      </c>
      <c r="L50" s="13" t="str">
        <f t="shared" si="5"/>
        <v>30</v>
      </c>
      <c r="M50" s="42">
        <f t="shared" si="6"/>
        <v>45</v>
      </c>
      <c r="N50" s="51"/>
      <c r="O50" s="23"/>
    </row>
    <row r="51" spans="1:15" s="3" customFormat="1" ht="19.5" customHeight="1" x14ac:dyDescent="0.3">
      <c r="A51" s="4">
        <v>23</v>
      </c>
      <c r="B51" s="4">
        <v>12</v>
      </c>
      <c r="C51" s="43"/>
      <c r="D51" s="4" t="s">
        <v>29</v>
      </c>
      <c r="E51" s="4" t="s">
        <v>11</v>
      </c>
      <c r="F51" s="33">
        <v>8.8000000000000007</v>
      </c>
      <c r="G51" s="5">
        <v>0.12</v>
      </c>
      <c r="H51" s="5" t="s">
        <v>18</v>
      </c>
      <c r="I51" s="40">
        <f t="shared" si="2"/>
        <v>1.056</v>
      </c>
      <c r="J51" s="41">
        <f t="shared" si="3"/>
        <v>15.712267397260273</v>
      </c>
      <c r="K51" s="41">
        <f t="shared" si="4"/>
        <v>3.1680000000000001</v>
      </c>
      <c r="L51" s="13" t="str">
        <f t="shared" si="5"/>
        <v>30</v>
      </c>
      <c r="M51" s="42">
        <f t="shared" si="6"/>
        <v>45</v>
      </c>
      <c r="N51" s="51"/>
      <c r="O51" s="23"/>
    </row>
    <row r="52" spans="1:15" s="3" customFormat="1" ht="19.5" customHeight="1" x14ac:dyDescent="0.3">
      <c r="A52" s="4">
        <v>24</v>
      </c>
      <c r="B52" s="4">
        <v>24</v>
      </c>
      <c r="C52" s="32"/>
      <c r="D52" s="4" t="s">
        <v>29</v>
      </c>
      <c r="E52" s="4" t="s">
        <v>11</v>
      </c>
      <c r="F52" s="33">
        <v>16</v>
      </c>
      <c r="G52" s="5">
        <v>0.12</v>
      </c>
      <c r="H52" s="5" t="s">
        <v>18</v>
      </c>
      <c r="I52" s="40">
        <f t="shared" si="2"/>
        <v>1.92</v>
      </c>
      <c r="J52" s="41">
        <f t="shared" si="3"/>
        <v>28.567758904109589</v>
      </c>
      <c r="K52" s="41">
        <f t="shared" si="4"/>
        <v>5.76</v>
      </c>
      <c r="L52" s="13" t="str">
        <f t="shared" si="5"/>
        <v>30</v>
      </c>
      <c r="M52" s="42">
        <f t="shared" si="6"/>
        <v>45</v>
      </c>
      <c r="N52" s="51"/>
      <c r="O52" s="23"/>
    </row>
    <row r="53" spans="1:15" s="3" customFormat="1" ht="19.5" customHeight="1" x14ac:dyDescent="0.3">
      <c r="A53" s="4">
        <v>25</v>
      </c>
      <c r="B53" s="4">
        <v>22</v>
      </c>
      <c r="C53" s="32"/>
      <c r="D53" s="4" t="s">
        <v>31</v>
      </c>
      <c r="E53" s="4" t="s">
        <v>11</v>
      </c>
      <c r="F53" s="33">
        <v>1.5</v>
      </c>
      <c r="G53" s="5">
        <v>0.12</v>
      </c>
      <c r="H53" s="5" t="s">
        <v>21</v>
      </c>
      <c r="I53" s="40">
        <f t="shared" si="2"/>
        <v>0.18</v>
      </c>
      <c r="J53" s="41">
        <f t="shared" si="3"/>
        <v>2.142581917808219</v>
      </c>
      <c r="K53" s="41">
        <f t="shared" si="4"/>
        <v>0.43199999999999994</v>
      </c>
      <c r="L53" s="13" t="str">
        <f t="shared" si="5"/>
        <v>30</v>
      </c>
      <c r="M53" s="42">
        <f t="shared" si="6"/>
        <v>45</v>
      </c>
      <c r="N53" s="51"/>
      <c r="O53" s="23"/>
    </row>
    <row r="54" spans="1:15" s="3" customFormat="1" ht="19.5" customHeight="1" x14ac:dyDescent="0.3">
      <c r="A54" s="4">
        <v>25</v>
      </c>
      <c r="B54" s="4">
        <v>25</v>
      </c>
      <c r="C54" s="32"/>
      <c r="D54" s="4" t="s">
        <v>31</v>
      </c>
      <c r="E54" s="4" t="s">
        <v>11</v>
      </c>
      <c r="F54" s="33">
        <v>14.3</v>
      </c>
      <c r="G54" s="5">
        <v>0.12</v>
      </c>
      <c r="H54" s="5" t="s">
        <v>21</v>
      </c>
      <c r="I54" s="40">
        <f t="shared" si="2"/>
        <v>1.716</v>
      </c>
      <c r="J54" s="41">
        <f t="shared" si="3"/>
        <v>20.425947616438354</v>
      </c>
      <c r="K54" s="41">
        <f t="shared" si="4"/>
        <v>4.1184000000000003</v>
      </c>
      <c r="L54" s="13" t="str">
        <f t="shared" si="5"/>
        <v>30</v>
      </c>
      <c r="M54" s="42">
        <f t="shared" si="6"/>
        <v>45</v>
      </c>
      <c r="N54" s="51"/>
      <c r="O54" s="23"/>
    </row>
    <row r="55" spans="1:15" s="3" customFormat="1" ht="19.5" customHeight="1" x14ac:dyDescent="0.3">
      <c r="A55" s="4">
        <v>25</v>
      </c>
      <c r="B55" s="4">
        <v>26</v>
      </c>
      <c r="C55" s="32"/>
      <c r="D55" s="4" t="s">
        <v>31</v>
      </c>
      <c r="E55" s="4" t="s">
        <v>11</v>
      </c>
      <c r="F55" s="33">
        <v>0.06</v>
      </c>
      <c r="G55" s="5">
        <v>0.12</v>
      </c>
      <c r="H55" s="5" t="s">
        <v>21</v>
      </c>
      <c r="I55" s="40">
        <f t="shared" si="2"/>
        <v>7.1999999999999998E-3</v>
      </c>
      <c r="J55" s="41">
        <f t="shared" si="3"/>
        <v>8.5703276712328774E-2</v>
      </c>
      <c r="K55" s="41">
        <f t="shared" si="4"/>
        <v>1.7279999999999997E-2</v>
      </c>
      <c r="L55" s="13" t="str">
        <f t="shared" si="5"/>
        <v>30</v>
      </c>
      <c r="M55" s="42">
        <f t="shared" si="6"/>
        <v>45</v>
      </c>
      <c r="N55" s="51"/>
      <c r="O55" s="23"/>
    </row>
    <row r="56" spans="1:15" s="3" customFormat="1" ht="19.5" customHeight="1" x14ac:dyDescent="0.3">
      <c r="A56" s="4">
        <v>26</v>
      </c>
      <c r="B56" s="4">
        <v>21</v>
      </c>
      <c r="C56" s="31"/>
      <c r="D56" s="4" t="s">
        <v>28</v>
      </c>
      <c r="E56" s="4" t="s">
        <v>11</v>
      </c>
      <c r="F56" s="33">
        <v>8.1999999999999993</v>
      </c>
      <c r="G56" s="5">
        <v>0.2</v>
      </c>
      <c r="H56" s="5" t="s">
        <v>18</v>
      </c>
      <c r="I56" s="40">
        <f t="shared" si="2"/>
        <v>1.64</v>
      </c>
      <c r="J56" s="41">
        <f t="shared" si="3"/>
        <v>24.401627397260278</v>
      </c>
      <c r="K56" s="41">
        <f t="shared" si="4"/>
        <v>4.92</v>
      </c>
      <c r="L56" s="13" t="str">
        <f t="shared" si="5"/>
        <v>30</v>
      </c>
      <c r="M56" s="42">
        <f t="shared" si="6"/>
        <v>45</v>
      </c>
      <c r="N56" s="51"/>
      <c r="O56" s="23"/>
    </row>
    <row r="57" spans="1:15" s="3" customFormat="1" ht="19.5" customHeight="1" x14ac:dyDescent="0.3">
      <c r="A57" s="4">
        <v>26</v>
      </c>
      <c r="B57" s="4">
        <v>25</v>
      </c>
      <c r="C57" s="31"/>
      <c r="D57" s="4" t="s">
        <v>28</v>
      </c>
      <c r="E57" s="4" t="s">
        <v>11</v>
      </c>
      <c r="F57" s="33">
        <v>2.8</v>
      </c>
      <c r="G57" s="5">
        <v>0.2</v>
      </c>
      <c r="H57" s="5" t="s">
        <v>18</v>
      </c>
      <c r="I57" s="40">
        <f t="shared" si="2"/>
        <v>0.55999999999999994</v>
      </c>
      <c r="J57" s="41">
        <f t="shared" si="3"/>
        <v>8.3322630136986291</v>
      </c>
      <c r="K57" s="41">
        <f t="shared" si="4"/>
        <v>1.6799999999999997</v>
      </c>
      <c r="L57" s="13" t="str">
        <f t="shared" si="5"/>
        <v>30</v>
      </c>
      <c r="M57" s="42">
        <f t="shared" si="6"/>
        <v>45</v>
      </c>
      <c r="N57" s="51"/>
      <c r="O57" s="23"/>
    </row>
    <row r="58" spans="1:15" s="3" customFormat="1" ht="19.5" customHeight="1" x14ac:dyDescent="0.3">
      <c r="A58" s="4">
        <v>26</v>
      </c>
      <c r="B58" s="4">
        <v>26</v>
      </c>
      <c r="C58" s="31"/>
      <c r="D58" s="4" t="s">
        <v>28</v>
      </c>
      <c r="E58" s="4" t="s">
        <v>11</v>
      </c>
      <c r="F58" s="33">
        <v>27.7</v>
      </c>
      <c r="G58" s="5">
        <v>0.2</v>
      </c>
      <c r="H58" s="5" t="s">
        <v>18</v>
      </c>
      <c r="I58" s="40">
        <f t="shared" si="2"/>
        <v>5.54</v>
      </c>
      <c r="J58" s="41">
        <f t="shared" si="3"/>
        <v>82.429887671232876</v>
      </c>
      <c r="K58" s="41">
        <f t="shared" si="4"/>
        <v>16.62</v>
      </c>
      <c r="L58" s="13" t="str">
        <f t="shared" si="5"/>
        <v>120</v>
      </c>
      <c r="M58" s="42">
        <f t="shared" si="6"/>
        <v>180</v>
      </c>
      <c r="N58" s="51"/>
      <c r="O58" s="23"/>
    </row>
    <row r="59" spans="1:15" s="3" customFormat="1" ht="19.5" customHeight="1" x14ac:dyDescent="0.3">
      <c r="A59" s="4">
        <v>26</v>
      </c>
      <c r="B59" s="4">
        <v>22</v>
      </c>
      <c r="C59" s="31"/>
      <c r="D59" s="4" t="s">
        <v>28</v>
      </c>
      <c r="E59" s="4" t="s">
        <v>11</v>
      </c>
      <c r="F59" s="33">
        <v>0.5</v>
      </c>
      <c r="G59" s="5">
        <v>0.2</v>
      </c>
      <c r="H59" s="5" t="s">
        <v>18</v>
      </c>
      <c r="I59" s="40">
        <f t="shared" si="2"/>
        <v>0.1</v>
      </c>
      <c r="J59" s="41">
        <f t="shared" si="3"/>
        <v>1.4879041095890413</v>
      </c>
      <c r="K59" s="41">
        <f t="shared" si="4"/>
        <v>0.30000000000000004</v>
      </c>
      <c r="L59" s="13" t="str">
        <f t="shared" si="5"/>
        <v>30</v>
      </c>
      <c r="M59" s="42">
        <f t="shared" si="6"/>
        <v>45</v>
      </c>
      <c r="N59" s="51"/>
      <c r="O59" s="23"/>
    </row>
    <row r="60" spans="1:15" s="3" customFormat="1" ht="19.5" customHeight="1" x14ac:dyDescent="0.3">
      <c r="A60" s="4">
        <v>27</v>
      </c>
      <c r="B60" s="4">
        <v>27</v>
      </c>
      <c r="C60" s="35"/>
      <c r="D60" s="4" t="s">
        <v>28</v>
      </c>
      <c r="E60" s="4" t="s">
        <v>11</v>
      </c>
      <c r="F60" s="33">
        <v>16</v>
      </c>
      <c r="G60" s="5">
        <v>0.2</v>
      </c>
      <c r="H60" s="5" t="s">
        <v>18</v>
      </c>
      <c r="I60" s="40">
        <f t="shared" si="2"/>
        <v>3.2</v>
      </c>
      <c r="J60" s="41">
        <f t="shared" si="3"/>
        <v>47.612931506849321</v>
      </c>
      <c r="K60" s="41">
        <f t="shared" si="4"/>
        <v>9.6000000000000014</v>
      </c>
      <c r="L60" s="13" t="str">
        <f t="shared" si="5"/>
        <v>75</v>
      </c>
      <c r="M60" s="42">
        <f t="shared" si="6"/>
        <v>112.5</v>
      </c>
      <c r="N60" s="51"/>
      <c r="O60" s="23"/>
    </row>
    <row r="61" spans="1:15" s="3" customFormat="1" ht="19.5" customHeight="1" x14ac:dyDescent="0.3">
      <c r="A61" s="4">
        <v>27</v>
      </c>
      <c r="B61" s="4">
        <v>28</v>
      </c>
      <c r="C61" s="35"/>
      <c r="D61" s="4" t="s">
        <v>28</v>
      </c>
      <c r="E61" s="4" t="s">
        <v>11</v>
      </c>
      <c r="F61" s="33">
        <v>2.5</v>
      </c>
      <c r="G61" s="5">
        <v>0.2</v>
      </c>
      <c r="H61" s="5" t="s">
        <v>18</v>
      </c>
      <c r="I61" s="40">
        <f t="shared" si="2"/>
        <v>0.5</v>
      </c>
      <c r="J61" s="41">
        <f t="shared" si="3"/>
        <v>7.4395205479452056</v>
      </c>
      <c r="K61" s="41">
        <f t="shared" si="4"/>
        <v>1.5</v>
      </c>
      <c r="L61" s="13" t="str">
        <f t="shared" si="5"/>
        <v>30</v>
      </c>
      <c r="M61" s="42">
        <f t="shared" si="6"/>
        <v>45</v>
      </c>
      <c r="N61" s="51"/>
      <c r="O61" s="23"/>
    </row>
    <row r="62" spans="1:15" s="3" customFormat="1" ht="19.5" customHeight="1" x14ac:dyDescent="0.3">
      <c r="A62" s="4">
        <v>28</v>
      </c>
      <c r="B62" s="4">
        <v>28</v>
      </c>
      <c r="C62" s="30"/>
      <c r="D62" s="4" t="s">
        <v>28</v>
      </c>
      <c r="E62" s="4" t="s">
        <v>11</v>
      </c>
      <c r="F62" s="33">
        <v>19.100000000000001</v>
      </c>
      <c r="G62" s="5">
        <v>0.2</v>
      </c>
      <c r="H62" s="5" t="s">
        <v>18</v>
      </c>
      <c r="I62" s="40">
        <f t="shared" si="2"/>
        <v>3.8200000000000003</v>
      </c>
      <c r="J62" s="41">
        <f t="shared" si="3"/>
        <v>56.837936986301372</v>
      </c>
      <c r="K62" s="41">
        <f t="shared" si="4"/>
        <v>11.46</v>
      </c>
      <c r="L62" s="13" t="str">
        <f t="shared" si="5"/>
        <v>75</v>
      </c>
      <c r="M62" s="42">
        <f t="shared" si="6"/>
        <v>112.5</v>
      </c>
      <c r="N62" s="51"/>
      <c r="O62" s="23"/>
    </row>
    <row r="63" spans="1:15" s="3" customFormat="1" ht="19.5" customHeight="1" x14ac:dyDescent="0.3">
      <c r="A63" s="4">
        <v>29</v>
      </c>
      <c r="B63" s="4">
        <v>29</v>
      </c>
      <c r="C63" s="35"/>
      <c r="D63" s="4" t="s">
        <v>27</v>
      </c>
      <c r="E63" s="4" t="s">
        <v>25</v>
      </c>
      <c r="F63" s="33">
        <v>18</v>
      </c>
      <c r="G63" s="5">
        <v>0.15</v>
      </c>
      <c r="H63" s="5" t="s">
        <v>21</v>
      </c>
      <c r="I63" s="40">
        <f t="shared" si="2"/>
        <v>2.6999999999999997</v>
      </c>
      <c r="J63" s="41">
        <f t="shared" si="3"/>
        <v>32.138728767123283</v>
      </c>
      <c r="K63" s="41">
        <f t="shared" si="4"/>
        <v>6.4799999999999995</v>
      </c>
      <c r="L63" s="13" t="str">
        <f t="shared" si="5"/>
        <v>75</v>
      </c>
      <c r="M63" s="42">
        <f t="shared" si="6"/>
        <v>112.5</v>
      </c>
      <c r="N63" s="51"/>
      <c r="O63" s="23"/>
    </row>
    <row r="64" spans="1:15" s="3" customFormat="1" ht="19.5" customHeight="1" x14ac:dyDescent="0.3">
      <c r="A64" s="4">
        <v>30</v>
      </c>
      <c r="B64" s="4">
        <v>30</v>
      </c>
      <c r="C64" s="43"/>
      <c r="D64" s="4" t="s">
        <v>32</v>
      </c>
      <c r="E64" s="4" t="s">
        <v>36</v>
      </c>
      <c r="F64" s="33">
        <v>12.1</v>
      </c>
      <c r="G64" s="5">
        <v>0.2</v>
      </c>
      <c r="H64" s="5" t="s">
        <v>18</v>
      </c>
      <c r="I64" s="40">
        <f t="shared" si="2"/>
        <v>2.42</v>
      </c>
      <c r="J64" s="41">
        <f t="shared" si="3"/>
        <v>36.007279452054796</v>
      </c>
      <c r="K64" s="41">
        <f t="shared" si="4"/>
        <v>7.26</v>
      </c>
      <c r="L64" s="13" t="str">
        <f t="shared" si="5"/>
        <v>75</v>
      </c>
      <c r="M64" s="42">
        <f t="shared" si="6"/>
        <v>112.5</v>
      </c>
      <c r="N64" s="51"/>
      <c r="O64" s="23"/>
    </row>
    <row r="65" spans="1:15" s="3" customFormat="1" ht="19.5" customHeight="1" x14ac:dyDescent="0.3">
      <c r="A65" s="4">
        <v>31</v>
      </c>
      <c r="B65" s="4">
        <v>31</v>
      </c>
      <c r="C65" s="31"/>
      <c r="D65" s="4" t="s">
        <v>28</v>
      </c>
      <c r="E65" s="4" t="s">
        <v>11</v>
      </c>
      <c r="F65" s="33">
        <v>34.299999999999997</v>
      </c>
      <c r="G65" s="5">
        <v>0.2</v>
      </c>
      <c r="H65" s="5" t="s">
        <v>18</v>
      </c>
      <c r="I65" s="40">
        <f t="shared" si="2"/>
        <v>6.8599999999999994</v>
      </c>
      <c r="J65" s="41">
        <f t="shared" si="3"/>
        <v>102.07022191780823</v>
      </c>
      <c r="K65" s="41">
        <f t="shared" si="4"/>
        <v>20.58</v>
      </c>
      <c r="L65" s="13" t="str">
        <f t="shared" si="5"/>
        <v>120</v>
      </c>
      <c r="M65" s="42">
        <f t="shared" si="6"/>
        <v>180</v>
      </c>
      <c r="N65" s="51"/>
      <c r="O65" s="23"/>
    </row>
    <row r="66" spans="1:15" s="3" customFormat="1" ht="19.5" customHeight="1" x14ac:dyDescent="0.3">
      <c r="A66" s="4">
        <v>32</v>
      </c>
      <c r="B66" s="4">
        <v>34</v>
      </c>
      <c r="C66" s="32"/>
      <c r="D66" s="4" t="s">
        <v>37</v>
      </c>
      <c r="E66" s="4" t="s">
        <v>38</v>
      </c>
      <c r="F66" s="33">
        <v>15.1</v>
      </c>
      <c r="G66" s="5">
        <v>0.8</v>
      </c>
      <c r="H66" s="5" t="s">
        <v>17</v>
      </c>
      <c r="I66" s="40">
        <f t="shared" si="2"/>
        <v>12.08</v>
      </c>
      <c r="J66" s="41">
        <f t="shared" si="3"/>
        <v>233.66046136986301</v>
      </c>
      <c r="K66" s="41">
        <f t="shared" si="4"/>
        <v>47.112000000000002</v>
      </c>
      <c r="L66" s="13" t="str">
        <f t="shared" si="5"/>
        <v>400</v>
      </c>
      <c r="M66" s="42">
        <f t="shared" si="6"/>
        <v>600</v>
      </c>
      <c r="N66" s="51"/>
      <c r="O66" s="23"/>
    </row>
    <row r="67" spans="1:15" s="3" customFormat="1" ht="19.5" customHeight="1" x14ac:dyDescent="0.3">
      <c r="A67" s="4">
        <v>33</v>
      </c>
      <c r="B67" s="4">
        <v>34</v>
      </c>
      <c r="C67" s="43"/>
      <c r="D67" s="4" t="s">
        <v>33</v>
      </c>
      <c r="E67" s="4" t="s">
        <v>11</v>
      </c>
      <c r="F67" s="33">
        <v>5.0999999999999996</v>
      </c>
      <c r="G67" s="5">
        <v>0.9</v>
      </c>
      <c r="H67" s="5" t="s">
        <v>17</v>
      </c>
      <c r="I67" s="40">
        <f t="shared" si="2"/>
        <v>4.59</v>
      </c>
      <c r="J67" s="41">
        <f t="shared" si="3"/>
        <v>88.783238219178088</v>
      </c>
      <c r="K67" s="41">
        <f t="shared" si="4"/>
        <v>17.900999999999996</v>
      </c>
      <c r="L67" s="13" t="str">
        <f t="shared" si="5"/>
        <v>120</v>
      </c>
      <c r="M67" s="42">
        <f t="shared" si="6"/>
        <v>180</v>
      </c>
      <c r="N67" s="51"/>
      <c r="O67" s="23"/>
    </row>
    <row r="68" spans="1:15" s="3" customFormat="1" ht="19.5" customHeight="1" x14ac:dyDescent="0.3">
      <c r="A68" s="4">
        <v>34</v>
      </c>
      <c r="B68" s="4">
        <v>31</v>
      </c>
      <c r="C68" s="35"/>
      <c r="D68" s="4" t="s">
        <v>28</v>
      </c>
      <c r="E68" s="4" t="s">
        <v>11</v>
      </c>
      <c r="F68" s="33">
        <v>0.4</v>
      </c>
      <c r="G68" s="5">
        <v>0.2</v>
      </c>
      <c r="H68" s="5" t="s">
        <v>18</v>
      </c>
      <c r="I68" s="40">
        <f t="shared" si="2"/>
        <v>8.0000000000000016E-2</v>
      </c>
      <c r="J68" s="41">
        <f t="shared" si="3"/>
        <v>1.1903232876712331</v>
      </c>
      <c r="K68" s="41">
        <f t="shared" si="4"/>
        <v>0.24000000000000005</v>
      </c>
      <c r="L68" s="13" t="str">
        <f t="shared" si="5"/>
        <v>30</v>
      </c>
      <c r="M68" s="42">
        <f t="shared" si="6"/>
        <v>45</v>
      </c>
      <c r="N68" s="51"/>
      <c r="O68" s="23"/>
    </row>
    <row r="69" spans="1:15" s="3" customFormat="1" ht="19.5" customHeight="1" x14ac:dyDescent="0.3">
      <c r="A69" s="4">
        <v>34</v>
      </c>
      <c r="B69" s="4">
        <v>32</v>
      </c>
      <c r="C69" s="35"/>
      <c r="D69" s="4" t="s">
        <v>28</v>
      </c>
      <c r="E69" s="4" t="s">
        <v>11</v>
      </c>
      <c r="F69" s="33">
        <v>9</v>
      </c>
      <c r="G69" s="5">
        <v>0.2</v>
      </c>
      <c r="H69" s="5" t="s">
        <v>18</v>
      </c>
      <c r="I69" s="40">
        <f t="shared" si="2"/>
        <v>1.8</v>
      </c>
      <c r="J69" s="41">
        <f t="shared" si="3"/>
        <v>26.782273972602745</v>
      </c>
      <c r="K69" s="41">
        <f t="shared" si="4"/>
        <v>5.4</v>
      </c>
      <c r="L69" s="13" t="str">
        <f t="shared" si="5"/>
        <v>30</v>
      </c>
      <c r="M69" s="42">
        <f t="shared" si="6"/>
        <v>45</v>
      </c>
      <c r="N69" s="51"/>
      <c r="O69" s="23"/>
    </row>
    <row r="70" spans="1:15" s="3" customFormat="1" ht="19.5" customHeight="1" x14ac:dyDescent="0.3">
      <c r="A70" s="4">
        <v>34</v>
      </c>
      <c r="B70" s="4">
        <v>33</v>
      </c>
      <c r="C70" s="35"/>
      <c r="D70" s="4" t="s">
        <v>28</v>
      </c>
      <c r="E70" s="4" t="s">
        <v>11</v>
      </c>
      <c r="F70" s="33">
        <v>5</v>
      </c>
      <c r="G70" s="5">
        <v>0.2</v>
      </c>
      <c r="H70" s="5" t="s">
        <v>18</v>
      </c>
      <c r="I70" s="40">
        <f t="shared" ref="I70:I103" si="12">F70*G70</f>
        <v>1</v>
      </c>
      <c r="J70" s="41">
        <f t="shared" ref="J70:J103" si="13">IF(H70="Not-Determined",3,IF(H70="Non-Functional",2.4,IF(H70="Functional ",3.9,0)))*(((I70)*(325851)/365/1440)*(8))</f>
        <v>14.879041095890411</v>
      </c>
      <c r="K70" s="41">
        <f t="shared" ref="K70:K103" si="14">IF(H70="Not-Determined",3,IF(H70="Non-Functional",2.4,IF(H70="Functional ",3.9,0)))*F70*G70</f>
        <v>3</v>
      </c>
      <c r="L70" s="13" t="str">
        <f t="shared" ref="L70:L103" si="15">IF(J70&lt;=0,"0",IF(J70&lt;=30,"30",IF(J70&lt;=75,"75",IF(J70&lt;=120,"120",IF(J70&lt;=160,"160",IF(J70&lt;=200,"200",IF(J70&lt;=400,"400",IF(J70&lt;=500,"500",IF(J70&lt;=800,"800",IF(J70&lt;=1000,"1000"))))))))))</f>
        <v>30</v>
      </c>
      <c r="M70" s="42">
        <f t="shared" ref="M70:M103" si="16">L70*1.5</f>
        <v>45</v>
      </c>
      <c r="N70" s="51"/>
      <c r="O70" s="23"/>
    </row>
    <row r="71" spans="1:15" s="3" customFormat="1" ht="19.5" customHeight="1" x14ac:dyDescent="0.3">
      <c r="A71" s="4">
        <v>34</v>
      </c>
      <c r="B71" s="4">
        <v>34</v>
      </c>
      <c r="C71" s="35"/>
      <c r="D71" s="4" t="s">
        <v>28</v>
      </c>
      <c r="E71" s="4" t="s">
        <v>11</v>
      </c>
      <c r="F71" s="33">
        <v>26.8</v>
      </c>
      <c r="G71" s="5">
        <v>0.2</v>
      </c>
      <c r="H71" s="5" t="s">
        <v>18</v>
      </c>
      <c r="I71" s="40">
        <f t="shared" si="12"/>
        <v>5.36</v>
      </c>
      <c r="J71" s="41">
        <f t="shared" si="13"/>
        <v>79.751660273972618</v>
      </c>
      <c r="K71" s="41">
        <f t="shared" si="14"/>
        <v>16.080000000000002</v>
      </c>
      <c r="L71" s="13" t="str">
        <f t="shared" si="15"/>
        <v>120</v>
      </c>
      <c r="M71" s="42">
        <f t="shared" si="16"/>
        <v>180</v>
      </c>
      <c r="N71" s="51"/>
      <c r="O71" s="23"/>
    </row>
    <row r="72" spans="1:15" s="3" customFormat="1" ht="19.5" customHeight="1" x14ac:dyDescent="0.3">
      <c r="A72" s="4">
        <v>35</v>
      </c>
      <c r="B72" s="4">
        <v>35</v>
      </c>
      <c r="C72" s="43"/>
      <c r="D72" s="4" t="s">
        <v>28</v>
      </c>
      <c r="E72" s="4" t="s">
        <v>11</v>
      </c>
      <c r="F72" s="33">
        <v>26.4</v>
      </c>
      <c r="G72" s="5">
        <v>0.2</v>
      </c>
      <c r="H72" s="5" t="s">
        <v>18</v>
      </c>
      <c r="I72" s="40">
        <f t="shared" si="12"/>
        <v>5.28</v>
      </c>
      <c r="J72" s="41">
        <f t="shared" si="13"/>
        <v>78.56133698630137</v>
      </c>
      <c r="K72" s="41">
        <f t="shared" si="14"/>
        <v>15.839999999999998</v>
      </c>
      <c r="L72" s="13" t="str">
        <f t="shared" si="15"/>
        <v>120</v>
      </c>
      <c r="M72" s="42">
        <f t="shared" si="16"/>
        <v>180</v>
      </c>
      <c r="N72" s="51"/>
      <c r="O72" s="23"/>
    </row>
    <row r="73" spans="1:15" s="3" customFormat="1" ht="19.5" customHeight="1" x14ac:dyDescent="0.3">
      <c r="A73" s="4">
        <v>35</v>
      </c>
      <c r="B73" s="4">
        <v>36</v>
      </c>
      <c r="C73" s="43"/>
      <c r="D73" s="4" t="s">
        <v>28</v>
      </c>
      <c r="E73" s="4" t="s">
        <v>11</v>
      </c>
      <c r="F73" s="33">
        <v>0.3</v>
      </c>
      <c r="G73" s="5">
        <v>0.2</v>
      </c>
      <c r="H73" s="5" t="s">
        <v>18</v>
      </c>
      <c r="I73" s="40">
        <f t="shared" si="12"/>
        <v>0.06</v>
      </c>
      <c r="J73" s="41">
        <f t="shared" si="13"/>
        <v>0.89274246575342464</v>
      </c>
      <c r="K73" s="41">
        <f t="shared" si="14"/>
        <v>0.18</v>
      </c>
      <c r="L73" s="13" t="str">
        <f t="shared" si="15"/>
        <v>30</v>
      </c>
      <c r="M73" s="42">
        <f t="shared" si="16"/>
        <v>45</v>
      </c>
      <c r="N73" s="51"/>
      <c r="O73" s="23"/>
    </row>
    <row r="74" spans="1:15" s="3" customFormat="1" ht="19.5" customHeight="1" x14ac:dyDescent="0.3">
      <c r="A74" s="4">
        <v>36</v>
      </c>
      <c r="B74" s="4">
        <v>35</v>
      </c>
      <c r="C74" s="30"/>
      <c r="D74" s="4" t="s">
        <v>28</v>
      </c>
      <c r="E74" s="4" t="s">
        <v>11</v>
      </c>
      <c r="F74" s="33">
        <v>0.9</v>
      </c>
      <c r="G74" s="5">
        <v>0.2</v>
      </c>
      <c r="H74" s="5" t="s">
        <v>18</v>
      </c>
      <c r="I74" s="40">
        <f t="shared" si="12"/>
        <v>0.18000000000000002</v>
      </c>
      <c r="J74" s="41">
        <f t="shared" si="13"/>
        <v>2.6782273972602741</v>
      </c>
      <c r="K74" s="41">
        <f t="shared" si="14"/>
        <v>0.54</v>
      </c>
      <c r="L74" s="13" t="str">
        <f t="shared" si="15"/>
        <v>30</v>
      </c>
      <c r="M74" s="42">
        <f t="shared" si="16"/>
        <v>45</v>
      </c>
      <c r="N74" s="51"/>
      <c r="O74" s="23"/>
    </row>
    <row r="75" spans="1:15" s="3" customFormat="1" ht="19.5" customHeight="1" x14ac:dyDescent="0.3">
      <c r="A75" s="4">
        <v>36</v>
      </c>
      <c r="B75" s="4">
        <v>36</v>
      </c>
      <c r="C75" s="30"/>
      <c r="D75" s="4" t="s">
        <v>28</v>
      </c>
      <c r="E75" s="4" t="s">
        <v>11</v>
      </c>
      <c r="F75" s="33">
        <v>25.8</v>
      </c>
      <c r="G75" s="5">
        <v>0.2</v>
      </c>
      <c r="H75" s="5" t="s">
        <v>18</v>
      </c>
      <c r="I75" s="40">
        <f t="shared" si="12"/>
        <v>5.16</v>
      </c>
      <c r="J75" s="41">
        <f t="shared" si="13"/>
        <v>76.775852054794527</v>
      </c>
      <c r="K75" s="41">
        <f t="shared" si="14"/>
        <v>15.480000000000002</v>
      </c>
      <c r="L75" s="13" t="str">
        <f t="shared" si="15"/>
        <v>120</v>
      </c>
      <c r="M75" s="42">
        <f t="shared" si="16"/>
        <v>180</v>
      </c>
      <c r="N75" s="51"/>
      <c r="O75" s="23"/>
    </row>
    <row r="76" spans="1:15" s="3" customFormat="1" ht="19.5" customHeight="1" x14ac:dyDescent="0.3">
      <c r="A76" s="4">
        <v>36</v>
      </c>
      <c r="B76" s="4">
        <v>38</v>
      </c>
      <c r="C76" s="30"/>
      <c r="D76" s="4" t="s">
        <v>28</v>
      </c>
      <c r="E76" s="4" t="s">
        <v>11</v>
      </c>
      <c r="F76" s="33">
        <v>0.6</v>
      </c>
      <c r="G76" s="5">
        <v>0.2</v>
      </c>
      <c r="H76" s="5" t="s">
        <v>18</v>
      </c>
      <c r="I76" s="40">
        <f t="shared" si="12"/>
        <v>0.12</v>
      </c>
      <c r="J76" s="41">
        <f t="shared" si="13"/>
        <v>1.7854849315068493</v>
      </c>
      <c r="K76" s="41">
        <f t="shared" si="14"/>
        <v>0.36</v>
      </c>
      <c r="L76" s="13" t="str">
        <f t="shared" si="15"/>
        <v>30</v>
      </c>
      <c r="M76" s="42">
        <f t="shared" si="16"/>
        <v>45</v>
      </c>
      <c r="N76" s="51"/>
      <c r="O76" s="23"/>
    </row>
    <row r="77" spans="1:15" s="3" customFormat="1" ht="19.5" customHeight="1" x14ac:dyDescent="0.3">
      <c r="A77" s="4">
        <v>37</v>
      </c>
      <c r="B77" s="4">
        <v>36</v>
      </c>
      <c r="C77" s="43"/>
      <c r="D77" s="4" t="s">
        <v>33</v>
      </c>
      <c r="E77" s="4" t="s">
        <v>11</v>
      </c>
      <c r="F77" s="33">
        <v>0.7</v>
      </c>
      <c r="G77" s="5">
        <v>0.9</v>
      </c>
      <c r="H77" s="5" t="s">
        <v>17</v>
      </c>
      <c r="I77" s="53">
        <v>0</v>
      </c>
      <c r="J77" s="54">
        <f t="shared" si="13"/>
        <v>0</v>
      </c>
      <c r="K77" s="54">
        <f t="shared" si="14"/>
        <v>2.4569999999999999</v>
      </c>
      <c r="L77" s="55" t="str">
        <f t="shared" si="15"/>
        <v>0</v>
      </c>
      <c r="M77" s="56">
        <f t="shared" si="16"/>
        <v>0</v>
      </c>
      <c r="N77" s="51"/>
      <c r="O77" s="23"/>
    </row>
    <row r="78" spans="1:15" s="3" customFormat="1" ht="19.5" customHeight="1" x14ac:dyDescent="0.3">
      <c r="A78" s="4">
        <v>37</v>
      </c>
      <c r="B78" s="4">
        <v>37</v>
      </c>
      <c r="C78" s="43"/>
      <c r="D78" s="4" t="s">
        <v>33</v>
      </c>
      <c r="E78" s="4" t="s">
        <v>11</v>
      </c>
      <c r="F78" s="33">
        <v>5</v>
      </c>
      <c r="G78" s="5">
        <v>0.9</v>
      </c>
      <c r="H78" s="5" t="s">
        <v>17</v>
      </c>
      <c r="I78" s="53">
        <v>0</v>
      </c>
      <c r="J78" s="54">
        <f t="shared" si="13"/>
        <v>0</v>
      </c>
      <c r="K78" s="54">
        <f t="shared" si="14"/>
        <v>17.55</v>
      </c>
      <c r="L78" s="55" t="str">
        <f t="shared" si="15"/>
        <v>0</v>
      </c>
      <c r="M78" s="56">
        <f t="shared" si="16"/>
        <v>0</v>
      </c>
      <c r="N78" s="51"/>
      <c r="O78" s="23"/>
    </row>
    <row r="79" spans="1:15" s="3" customFormat="1" ht="19.5" customHeight="1" x14ac:dyDescent="0.3">
      <c r="A79" s="4">
        <v>38</v>
      </c>
      <c r="B79" s="4">
        <v>38</v>
      </c>
      <c r="C79" s="31"/>
      <c r="D79" s="4" t="s">
        <v>28</v>
      </c>
      <c r="E79" s="4" t="s">
        <v>11</v>
      </c>
      <c r="F79" s="33">
        <v>6.8</v>
      </c>
      <c r="G79" s="5">
        <v>0.2</v>
      </c>
      <c r="H79" s="5" t="s">
        <v>18</v>
      </c>
      <c r="I79" s="40">
        <f t="shared" si="12"/>
        <v>1.36</v>
      </c>
      <c r="J79" s="41">
        <f t="shared" si="13"/>
        <v>20.235495890410959</v>
      </c>
      <c r="K79" s="41">
        <f t="shared" si="14"/>
        <v>4.08</v>
      </c>
      <c r="L79" s="13" t="str">
        <f t="shared" si="15"/>
        <v>30</v>
      </c>
      <c r="M79" s="42">
        <f t="shared" si="16"/>
        <v>45</v>
      </c>
      <c r="N79" s="51"/>
      <c r="O79" s="23"/>
    </row>
    <row r="80" spans="1:15" s="3" customFormat="1" ht="19.5" customHeight="1" x14ac:dyDescent="0.3">
      <c r="A80" s="4">
        <v>39</v>
      </c>
      <c r="B80" s="4">
        <v>38</v>
      </c>
      <c r="C80" s="32"/>
      <c r="D80" s="4" t="s">
        <v>32</v>
      </c>
      <c r="E80" s="4" t="s">
        <v>36</v>
      </c>
      <c r="F80" s="33">
        <v>0.1</v>
      </c>
      <c r="G80" s="5">
        <v>0.2</v>
      </c>
      <c r="H80" s="5" t="s">
        <v>18</v>
      </c>
      <c r="I80" s="40">
        <f t="shared" si="12"/>
        <v>2.0000000000000004E-2</v>
      </c>
      <c r="J80" s="41">
        <f t="shared" si="13"/>
        <v>0.29758082191780827</v>
      </c>
      <c r="K80" s="41">
        <f t="shared" si="14"/>
        <v>6.0000000000000012E-2</v>
      </c>
      <c r="L80" s="13" t="str">
        <f t="shared" si="15"/>
        <v>30</v>
      </c>
      <c r="M80" s="42">
        <f t="shared" si="16"/>
        <v>45</v>
      </c>
      <c r="N80" s="51"/>
      <c r="O80" s="23"/>
    </row>
    <row r="81" spans="1:15" s="3" customFormat="1" ht="19.5" customHeight="1" x14ac:dyDescent="0.3">
      <c r="A81" s="4">
        <v>39</v>
      </c>
      <c r="B81" s="4">
        <v>39</v>
      </c>
      <c r="C81" s="32"/>
      <c r="D81" s="4" t="s">
        <v>32</v>
      </c>
      <c r="E81" s="4" t="s">
        <v>36</v>
      </c>
      <c r="F81" s="33">
        <v>13</v>
      </c>
      <c r="G81" s="5">
        <v>0.2</v>
      </c>
      <c r="H81" s="5" t="s">
        <v>18</v>
      </c>
      <c r="I81" s="53">
        <v>0</v>
      </c>
      <c r="J81" s="54">
        <f t="shared" si="13"/>
        <v>0</v>
      </c>
      <c r="K81" s="54">
        <f t="shared" si="14"/>
        <v>7.8000000000000007</v>
      </c>
      <c r="L81" s="55" t="str">
        <f t="shared" si="15"/>
        <v>0</v>
      </c>
      <c r="M81" s="56">
        <f t="shared" si="16"/>
        <v>0</v>
      </c>
      <c r="N81" s="51"/>
      <c r="O81" s="23"/>
    </row>
    <row r="82" spans="1:15" s="3" customFormat="1" ht="19.5" customHeight="1" x14ac:dyDescent="0.3">
      <c r="A82" s="4">
        <v>40</v>
      </c>
      <c r="B82" s="4">
        <v>40</v>
      </c>
      <c r="C82" s="35"/>
      <c r="D82" s="4" t="s">
        <v>26</v>
      </c>
      <c r="E82" s="4" t="s">
        <v>11</v>
      </c>
      <c r="F82" s="33">
        <v>20</v>
      </c>
      <c r="G82" s="5">
        <v>0.12</v>
      </c>
      <c r="H82" s="5" t="s">
        <v>18</v>
      </c>
      <c r="I82" s="53">
        <v>0</v>
      </c>
      <c r="J82" s="54">
        <f t="shared" si="13"/>
        <v>0</v>
      </c>
      <c r="K82" s="54">
        <f t="shared" si="14"/>
        <v>7.1999999999999993</v>
      </c>
      <c r="L82" s="55" t="str">
        <f t="shared" si="15"/>
        <v>0</v>
      </c>
      <c r="M82" s="56">
        <f t="shared" si="16"/>
        <v>0</v>
      </c>
      <c r="N82" s="51"/>
      <c r="O82" s="23"/>
    </row>
    <row r="83" spans="1:15" s="3" customFormat="1" ht="19.5" customHeight="1" x14ac:dyDescent="0.3">
      <c r="A83" s="4">
        <v>41</v>
      </c>
      <c r="B83" s="4">
        <v>41</v>
      </c>
      <c r="C83" s="31"/>
      <c r="D83" s="4" t="s">
        <v>26</v>
      </c>
      <c r="E83" s="4" t="s">
        <v>11</v>
      </c>
      <c r="F83" s="33">
        <v>22.7</v>
      </c>
      <c r="G83" s="5">
        <v>0.12</v>
      </c>
      <c r="H83" s="5" t="s">
        <v>18</v>
      </c>
      <c r="I83" s="53">
        <v>0</v>
      </c>
      <c r="J83" s="54">
        <f t="shared" si="13"/>
        <v>0</v>
      </c>
      <c r="K83" s="54">
        <f t="shared" si="14"/>
        <v>8.1719999999999988</v>
      </c>
      <c r="L83" s="55" t="str">
        <f t="shared" si="15"/>
        <v>0</v>
      </c>
      <c r="M83" s="56">
        <f t="shared" si="16"/>
        <v>0</v>
      </c>
      <c r="N83" s="51"/>
      <c r="O83" s="23"/>
    </row>
    <row r="84" spans="1:15" s="3" customFormat="1" ht="19.5" customHeight="1" x14ac:dyDescent="0.3">
      <c r="A84" s="4">
        <v>42</v>
      </c>
      <c r="B84" s="4">
        <v>42</v>
      </c>
      <c r="C84" s="43"/>
      <c r="D84" s="4" t="s">
        <v>26</v>
      </c>
      <c r="E84" s="4" t="s">
        <v>11</v>
      </c>
      <c r="F84" s="33">
        <v>8.8000000000000007</v>
      </c>
      <c r="G84" s="5">
        <v>0.12</v>
      </c>
      <c r="H84" s="5" t="s">
        <v>18</v>
      </c>
      <c r="I84" s="53">
        <v>0</v>
      </c>
      <c r="J84" s="54">
        <f t="shared" si="13"/>
        <v>0</v>
      </c>
      <c r="K84" s="54">
        <f t="shared" si="14"/>
        <v>3.1680000000000001</v>
      </c>
      <c r="L84" s="55" t="str">
        <f t="shared" si="15"/>
        <v>0</v>
      </c>
      <c r="M84" s="56">
        <f t="shared" si="16"/>
        <v>0</v>
      </c>
      <c r="N84" s="51"/>
      <c r="O84" s="23"/>
    </row>
    <row r="85" spans="1:15" s="3" customFormat="1" ht="19.5" customHeight="1" x14ac:dyDescent="0.3">
      <c r="A85" s="4">
        <v>43</v>
      </c>
      <c r="B85" s="4">
        <v>43</v>
      </c>
      <c r="C85" s="30"/>
      <c r="D85" s="4" t="s">
        <v>26</v>
      </c>
      <c r="E85" s="4" t="s">
        <v>11</v>
      </c>
      <c r="F85" s="33">
        <v>12.7</v>
      </c>
      <c r="G85" s="5">
        <v>0.12</v>
      </c>
      <c r="H85" s="5" t="s">
        <v>18</v>
      </c>
      <c r="I85" s="53">
        <v>0</v>
      </c>
      <c r="J85" s="54">
        <f t="shared" si="13"/>
        <v>0</v>
      </c>
      <c r="K85" s="54">
        <f t="shared" si="14"/>
        <v>4.5719999999999992</v>
      </c>
      <c r="L85" s="55" t="str">
        <f t="shared" si="15"/>
        <v>0</v>
      </c>
      <c r="M85" s="56">
        <f t="shared" si="16"/>
        <v>0</v>
      </c>
      <c r="N85" s="51"/>
      <c r="O85" s="23"/>
    </row>
    <row r="86" spans="1:15" s="3" customFormat="1" ht="19.5" customHeight="1" x14ac:dyDescent="0.3">
      <c r="A86" s="4">
        <v>44</v>
      </c>
      <c r="B86" s="4">
        <v>44</v>
      </c>
      <c r="C86" s="35"/>
      <c r="D86" s="4" t="s">
        <v>26</v>
      </c>
      <c r="E86" s="4" t="s">
        <v>11</v>
      </c>
      <c r="F86" s="33">
        <v>15.1</v>
      </c>
      <c r="G86" s="5">
        <v>0.12</v>
      </c>
      <c r="H86" s="5" t="s">
        <v>18</v>
      </c>
      <c r="I86" s="53">
        <v>0</v>
      </c>
      <c r="J86" s="54">
        <f t="shared" si="13"/>
        <v>0</v>
      </c>
      <c r="K86" s="54">
        <f t="shared" si="14"/>
        <v>5.4359999999999991</v>
      </c>
      <c r="L86" s="55" t="str">
        <f t="shared" si="15"/>
        <v>0</v>
      </c>
      <c r="M86" s="56">
        <f t="shared" si="16"/>
        <v>0</v>
      </c>
      <c r="N86" s="51"/>
      <c r="O86" s="23"/>
    </row>
    <row r="87" spans="1:15" s="3" customFormat="1" ht="19.5" customHeight="1" x14ac:dyDescent="0.3">
      <c r="A87" s="4">
        <v>45</v>
      </c>
      <c r="B87" s="4" t="s">
        <v>39</v>
      </c>
      <c r="C87" s="43"/>
      <c r="D87" s="4" t="s">
        <v>32</v>
      </c>
      <c r="E87" s="4" t="s">
        <v>36</v>
      </c>
      <c r="F87" s="33">
        <v>18.3</v>
      </c>
      <c r="G87" s="5">
        <v>0.2</v>
      </c>
      <c r="H87" s="5" t="s">
        <v>18</v>
      </c>
      <c r="I87" s="53">
        <v>0</v>
      </c>
      <c r="J87" s="54">
        <f t="shared" si="13"/>
        <v>0</v>
      </c>
      <c r="K87" s="54">
        <f t="shared" si="14"/>
        <v>10.980000000000002</v>
      </c>
      <c r="L87" s="55" t="str">
        <f t="shared" si="15"/>
        <v>0</v>
      </c>
      <c r="M87" s="56">
        <f t="shared" si="16"/>
        <v>0</v>
      </c>
      <c r="N87" s="51"/>
      <c r="O87" s="23"/>
    </row>
    <row r="88" spans="1:15" s="3" customFormat="1" ht="19.5" customHeight="1" x14ac:dyDescent="0.3">
      <c r="A88" s="4">
        <v>46</v>
      </c>
      <c r="B88" s="4" t="s">
        <v>39</v>
      </c>
      <c r="C88" s="35"/>
      <c r="D88" s="4" t="s">
        <v>27</v>
      </c>
      <c r="E88" s="4" t="s">
        <v>25</v>
      </c>
      <c r="F88" s="33">
        <v>10.3</v>
      </c>
      <c r="G88" s="5">
        <v>0.15</v>
      </c>
      <c r="H88" s="5" t="s">
        <v>18</v>
      </c>
      <c r="I88" s="53">
        <v>0</v>
      </c>
      <c r="J88" s="54">
        <f t="shared" si="13"/>
        <v>0</v>
      </c>
      <c r="K88" s="54">
        <f t="shared" si="14"/>
        <v>4.6349999999999998</v>
      </c>
      <c r="L88" s="55" t="str">
        <f t="shared" si="15"/>
        <v>0</v>
      </c>
      <c r="M88" s="56">
        <f t="shared" si="16"/>
        <v>0</v>
      </c>
      <c r="N88" s="51"/>
      <c r="O88" s="23"/>
    </row>
    <row r="89" spans="1:15" s="3" customFormat="1" ht="19.5" customHeight="1" x14ac:dyDescent="0.3">
      <c r="A89" s="4">
        <v>47</v>
      </c>
      <c r="B89" s="4" t="s">
        <v>40</v>
      </c>
      <c r="C89" s="32"/>
      <c r="D89" s="4" t="s">
        <v>27</v>
      </c>
      <c r="E89" s="4" t="s">
        <v>25</v>
      </c>
      <c r="F89" s="33">
        <v>43.6</v>
      </c>
      <c r="G89" s="5">
        <v>0.15</v>
      </c>
      <c r="H89" s="5" t="s">
        <v>18</v>
      </c>
      <c r="I89" s="40">
        <f t="shared" si="12"/>
        <v>6.54</v>
      </c>
      <c r="J89" s="41">
        <f t="shared" si="13"/>
        <v>97.308928767123305</v>
      </c>
      <c r="K89" s="41">
        <f t="shared" si="14"/>
        <v>19.62</v>
      </c>
      <c r="L89" s="13" t="str">
        <f t="shared" si="15"/>
        <v>120</v>
      </c>
      <c r="M89" s="42">
        <f t="shared" si="16"/>
        <v>180</v>
      </c>
      <c r="N89" s="51"/>
      <c r="O89" s="23"/>
    </row>
    <row r="90" spans="1:15" s="3" customFormat="1" ht="19.5" customHeight="1" x14ac:dyDescent="0.3">
      <c r="A90" s="4">
        <v>47</v>
      </c>
      <c r="B90" s="4" t="s">
        <v>41</v>
      </c>
      <c r="C90" s="32"/>
      <c r="D90" s="4" t="s">
        <v>27</v>
      </c>
      <c r="E90" s="4" t="s">
        <v>25</v>
      </c>
      <c r="F90" s="33">
        <v>25.5</v>
      </c>
      <c r="G90" s="5">
        <v>0.15</v>
      </c>
      <c r="H90" s="5" t="s">
        <v>18</v>
      </c>
      <c r="I90" s="40">
        <f t="shared" si="12"/>
        <v>3.8249999999999997</v>
      </c>
      <c r="J90" s="41">
        <f t="shared" si="13"/>
        <v>56.91233219178082</v>
      </c>
      <c r="K90" s="41">
        <f t="shared" si="14"/>
        <v>11.475</v>
      </c>
      <c r="L90" s="13" t="str">
        <f t="shared" si="15"/>
        <v>75</v>
      </c>
      <c r="M90" s="42">
        <f t="shared" si="16"/>
        <v>112.5</v>
      </c>
      <c r="N90" s="51"/>
      <c r="O90" s="23"/>
    </row>
    <row r="91" spans="1:15" s="3" customFormat="1" ht="19.5" customHeight="1" x14ac:dyDescent="0.3">
      <c r="A91" s="4">
        <v>48</v>
      </c>
      <c r="B91" s="4" t="s">
        <v>42</v>
      </c>
      <c r="C91" s="35"/>
      <c r="D91" s="4" t="s">
        <v>27</v>
      </c>
      <c r="E91" s="4" t="s">
        <v>25</v>
      </c>
      <c r="F91" s="33">
        <v>5.8</v>
      </c>
      <c r="G91" s="5">
        <v>0.15</v>
      </c>
      <c r="H91" s="5" t="s">
        <v>18</v>
      </c>
      <c r="I91" s="40">
        <f t="shared" si="12"/>
        <v>0.87</v>
      </c>
      <c r="J91" s="41">
        <f t="shared" si="13"/>
        <v>12.944765753424658</v>
      </c>
      <c r="K91" s="41">
        <f t="shared" si="14"/>
        <v>2.61</v>
      </c>
      <c r="L91" s="13" t="str">
        <f t="shared" si="15"/>
        <v>30</v>
      </c>
      <c r="M91" s="42">
        <f t="shared" si="16"/>
        <v>45</v>
      </c>
      <c r="N91" s="51"/>
      <c r="O91" s="23"/>
    </row>
    <row r="92" spans="1:15" s="3" customFormat="1" ht="19.5" customHeight="1" x14ac:dyDescent="0.3">
      <c r="A92" s="4">
        <v>48</v>
      </c>
      <c r="B92" s="4" t="s">
        <v>42</v>
      </c>
      <c r="C92" s="35"/>
      <c r="D92" s="4" t="s">
        <v>27</v>
      </c>
      <c r="E92" s="4" t="s">
        <v>25</v>
      </c>
      <c r="F92" s="33">
        <v>19.7</v>
      </c>
      <c r="G92" s="5">
        <v>0.15</v>
      </c>
      <c r="H92" s="5" t="s">
        <v>18</v>
      </c>
      <c r="I92" s="40">
        <f t="shared" si="12"/>
        <v>2.9549999999999996</v>
      </c>
      <c r="J92" s="41">
        <f t="shared" si="13"/>
        <v>43.967566438356158</v>
      </c>
      <c r="K92" s="41">
        <f t="shared" si="14"/>
        <v>8.8649999999999984</v>
      </c>
      <c r="L92" s="13" t="str">
        <f t="shared" si="15"/>
        <v>75</v>
      </c>
      <c r="M92" s="42">
        <f t="shared" si="16"/>
        <v>112.5</v>
      </c>
      <c r="N92" s="51"/>
      <c r="O92" s="23"/>
    </row>
    <row r="93" spans="1:15" s="3" customFormat="1" ht="19.5" customHeight="1" x14ac:dyDescent="0.3">
      <c r="A93" s="4">
        <v>49</v>
      </c>
      <c r="B93" s="4">
        <v>49</v>
      </c>
      <c r="C93" s="31"/>
      <c r="D93" s="4" t="s">
        <v>31</v>
      </c>
      <c r="E93" s="4" t="s">
        <v>11</v>
      </c>
      <c r="F93" s="33">
        <v>12.3</v>
      </c>
      <c r="G93" s="5">
        <v>0.12</v>
      </c>
      <c r="H93" s="5" t="s">
        <v>18</v>
      </c>
      <c r="I93" s="40">
        <f t="shared" si="12"/>
        <v>1.476</v>
      </c>
      <c r="J93" s="41">
        <f t="shared" si="13"/>
        <v>21.96146465753425</v>
      </c>
      <c r="K93" s="41">
        <f t="shared" si="14"/>
        <v>4.4280000000000008</v>
      </c>
      <c r="L93" s="13" t="str">
        <f t="shared" si="15"/>
        <v>30</v>
      </c>
      <c r="M93" s="42">
        <f t="shared" si="16"/>
        <v>45</v>
      </c>
      <c r="N93" s="51"/>
      <c r="O93" s="23"/>
    </row>
    <row r="94" spans="1:15" s="3" customFormat="1" ht="19.5" customHeight="1" x14ac:dyDescent="0.3">
      <c r="A94" s="4">
        <v>50</v>
      </c>
      <c r="B94" s="4">
        <v>50</v>
      </c>
      <c r="C94" s="31"/>
      <c r="D94" s="4" t="s">
        <v>31</v>
      </c>
      <c r="E94" s="4" t="s">
        <v>11</v>
      </c>
      <c r="F94" s="33">
        <v>10.4</v>
      </c>
      <c r="G94" s="5">
        <v>0.12</v>
      </c>
      <c r="H94" s="5" t="s">
        <v>18</v>
      </c>
      <c r="I94" s="40">
        <f t="shared" si="12"/>
        <v>1.248</v>
      </c>
      <c r="J94" s="41">
        <f t="shared" si="13"/>
        <v>18.569043287671235</v>
      </c>
      <c r="K94" s="41">
        <f t="shared" si="14"/>
        <v>3.7440000000000002</v>
      </c>
      <c r="L94" s="13" t="str">
        <f t="shared" si="15"/>
        <v>30</v>
      </c>
      <c r="M94" s="42">
        <f t="shared" si="16"/>
        <v>45</v>
      </c>
      <c r="N94" s="51"/>
      <c r="O94" s="23"/>
    </row>
    <row r="95" spans="1:15" s="3" customFormat="1" ht="19.5" customHeight="1" x14ac:dyDescent="0.3">
      <c r="A95" s="4">
        <v>51</v>
      </c>
      <c r="B95" s="4">
        <v>52</v>
      </c>
      <c r="C95" s="35"/>
      <c r="D95" s="4" t="s">
        <v>31</v>
      </c>
      <c r="E95" s="4" t="s">
        <v>11</v>
      </c>
      <c r="F95" s="33">
        <v>35</v>
      </c>
      <c r="G95" s="5">
        <v>0.12</v>
      </c>
      <c r="H95" s="5" t="s">
        <v>18</v>
      </c>
      <c r="I95" s="40">
        <f t="shared" si="12"/>
        <v>4.2</v>
      </c>
      <c r="J95" s="41">
        <f t="shared" si="13"/>
        <v>62.491972602739729</v>
      </c>
      <c r="K95" s="41">
        <f t="shared" si="14"/>
        <v>12.6</v>
      </c>
      <c r="L95" s="13" t="str">
        <f t="shared" si="15"/>
        <v>75</v>
      </c>
      <c r="M95" s="42">
        <f t="shared" si="16"/>
        <v>112.5</v>
      </c>
      <c r="N95" s="51"/>
      <c r="O95" s="23"/>
    </row>
    <row r="96" spans="1:15" s="3" customFormat="1" ht="19.5" customHeight="1" x14ac:dyDescent="0.3">
      <c r="A96" s="4">
        <v>52</v>
      </c>
      <c r="B96" s="4">
        <v>53</v>
      </c>
      <c r="C96" s="35"/>
      <c r="D96" s="4" t="s">
        <v>31</v>
      </c>
      <c r="E96" s="4" t="s">
        <v>11</v>
      </c>
      <c r="F96" s="33">
        <v>34.700000000000003</v>
      </c>
      <c r="G96" s="5">
        <v>0.12</v>
      </c>
      <c r="H96" s="5" t="s">
        <v>18</v>
      </c>
      <c r="I96" s="40">
        <f t="shared" si="12"/>
        <v>4.1640000000000006</v>
      </c>
      <c r="J96" s="41">
        <f t="shared" si="13"/>
        <v>61.956327123287679</v>
      </c>
      <c r="K96" s="41">
        <f t="shared" si="14"/>
        <v>12.492000000000001</v>
      </c>
      <c r="L96" s="13" t="str">
        <f t="shared" si="15"/>
        <v>75</v>
      </c>
      <c r="M96" s="42">
        <f t="shared" si="16"/>
        <v>112.5</v>
      </c>
      <c r="N96" s="51"/>
      <c r="O96" s="23"/>
    </row>
    <row r="97" spans="1:15" s="3" customFormat="1" ht="19.5" customHeight="1" x14ac:dyDescent="0.3">
      <c r="A97" s="4">
        <v>53</v>
      </c>
      <c r="B97" s="4" t="s">
        <v>43</v>
      </c>
      <c r="C97" s="35"/>
      <c r="D97" s="4" t="s">
        <v>50</v>
      </c>
      <c r="E97" s="4" t="s">
        <v>11</v>
      </c>
      <c r="F97" s="33">
        <v>6.7</v>
      </c>
      <c r="G97" s="5">
        <v>0.12</v>
      </c>
      <c r="H97" s="5" t="s">
        <v>21</v>
      </c>
      <c r="I97" s="40">
        <f t="shared" si="12"/>
        <v>0.80399999999999994</v>
      </c>
      <c r="J97" s="41">
        <f t="shared" si="13"/>
        <v>9.5701992328767123</v>
      </c>
      <c r="K97" s="41">
        <f t="shared" si="14"/>
        <v>1.9295999999999998</v>
      </c>
      <c r="L97" s="13" t="str">
        <f t="shared" si="15"/>
        <v>30</v>
      </c>
      <c r="M97" s="42">
        <f t="shared" si="16"/>
        <v>45</v>
      </c>
      <c r="N97" s="51"/>
      <c r="O97" s="23"/>
    </row>
    <row r="98" spans="1:15" s="3" customFormat="1" ht="19.5" customHeight="1" x14ac:dyDescent="0.3">
      <c r="A98" s="4">
        <v>53</v>
      </c>
      <c r="B98" s="4" t="s">
        <v>44</v>
      </c>
      <c r="C98" s="35"/>
      <c r="D98" s="4" t="s">
        <v>50</v>
      </c>
      <c r="E98" s="4" t="s">
        <v>11</v>
      </c>
      <c r="F98" s="33">
        <v>14.2</v>
      </c>
      <c r="G98" s="5">
        <v>0.12</v>
      </c>
      <c r="H98" s="5" t="s">
        <v>21</v>
      </c>
      <c r="I98" s="40">
        <f t="shared" si="12"/>
        <v>1.704</v>
      </c>
      <c r="J98" s="41">
        <f t="shared" si="13"/>
        <v>20.283108821917807</v>
      </c>
      <c r="K98" s="41">
        <f t="shared" si="14"/>
        <v>4.0895999999999999</v>
      </c>
      <c r="L98" s="13" t="str">
        <f t="shared" si="15"/>
        <v>30</v>
      </c>
      <c r="M98" s="42">
        <f t="shared" si="16"/>
        <v>45</v>
      </c>
      <c r="N98" s="51"/>
      <c r="O98" s="23"/>
    </row>
    <row r="99" spans="1:15" s="3" customFormat="1" ht="19.5" customHeight="1" x14ac:dyDescent="0.3">
      <c r="A99" s="4">
        <v>53</v>
      </c>
      <c r="B99" s="4" t="s">
        <v>45</v>
      </c>
      <c r="C99" s="35"/>
      <c r="D99" s="4" t="s">
        <v>50</v>
      </c>
      <c r="E99" s="4" t="s">
        <v>11</v>
      </c>
      <c r="F99" s="33">
        <v>4.5999999999999996</v>
      </c>
      <c r="G99" s="5">
        <v>0.12</v>
      </c>
      <c r="H99" s="5" t="s">
        <v>21</v>
      </c>
      <c r="I99" s="40">
        <f t="shared" si="12"/>
        <v>0.55199999999999994</v>
      </c>
      <c r="J99" s="41">
        <f t="shared" si="13"/>
        <v>6.5705845479452041</v>
      </c>
      <c r="K99" s="41">
        <f t="shared" si="14"/>
        <v>1.3247999999999998</v>
      </c>
      <c r="L99" s="13" t="str">
        <f t="shared" si="15"/>
        <v>30</v>
      </c>
      <c r="M99" s="42">
        <f t="shared" si="16"/>
        <v>45</v>
      </c>
      <c r="N99" s="51"/>
      <c r="O99" s="23"/>
    </row>
    <row r="100" spans="1:15" s="3" customFormat="1" ht="19.5" customHeight="1" x14ac:dyDescent="0.3">
      <c r="A100" s="4">
        <v>53</v>
      </c>
      <c r="B100" s="4" t="s">
        <v>46</v>
      </c>
      <c r="C100" s="35"/>
      <c r="D100" s="4" t="s">
        <v>50</v>
      </c>
      <c r="E100" s="4" t="s">
        <v>11</v>
      </c>
      <c r="F100" s="33">
        <v>37.4</v>
      </c>
      <c r="G100" s="5">
        <v>0.12</v>
      </c>
      <c r="H100" s="5" t="s">
        <v>21</v>
      </c>
      <c r="I100" s="40">
        <f t="shared" si="12"/>
        <v>4.4879999999999995</v>
      </c>
      <c r="J100" s="41">
        <f t="shared" si="13"/>
        <v>53.421709150684926</v>
      </c>
      <c r="K100" s="41">
        <f t="shared" si="14"/>
        <v>10.771199999999999</v>
      </c>
      <c r="L100" s="13" t="str">
        <f t="shared" si="15"/>
        <v>75</v>
      </c>
      <c r="M100" s="42">
        <f t="shared" si="16"/>
        <v>112.5</v>
      </c>
      <c r="N100" s="51"/>
      <c r="O100" s="23"/>
    </row>
    <row r="101" spans="1:15" s="3" customFormat="1" ht="19.5" customHeight="1" x14ac:dyDescent="0.3">
      <c r="A101" s="4">
        <v>53</v>
      </c>
      <c r="B101" s="4" t="s">
        <v>47</v>
      </c>
      <c r="C101" s="35"/>
      <c r="D101" s="4" t="s">
        <v>50</v>
      </c>
      <c r="E101" s="4" t="s">
        <v>11</v>
      </c>
      <c r="F101" s="33">
        <v>18.899999999999999</v>
      </c>
      <c r="G101" s="5">
        <v>0.12</v>
      </c>
      <c r="H101" s="5" t="s">
        <v>21</v>
      </c>
      <c r="I101" s="40">
        <f t="shared" si="12"/>
        <v>2.2679999999999998</v>
      </c>
      <c r="J101" s="41">
        <f t="shared" si="13"/>
        <v>26.996532164383559</v>
      </c>
      <c r="K101" s="41">
        <f t="shared" si="14"/>
        <v>5.4431999999999992</v>
      </c>
      <c r="L101" s="13" t="str">
        <f t="shared" si="15"/>
        <v>30</v>
      </c>
      <c r="M101" s="42">
        <f t="shared" si="16"/>
        <v>45</v>
      </c>
      <c r="N101" s="51"/>
      <c r="O101" s="23"/>
    </row>
    <row r="102" spans="1:15" s="3" customFormat="1" ht="18.75" customHeight="1" x14ac:dyDescent="0.3">
      <c r="A102" s="4">
        <v>53</v>
      </c>
      <c r="B102" s="4" t="s">
        <v>48</v>
      </c>
      <c r="C102" s="35"/>
      <c r="D102" s="4" t="s">
        <v>50</v>
      </c>
      <c r="E102" s="4" t="s">
        <v>11</v>
      </c>
      <c r="F102" s="33">
        <v>9.9</v>
      </c>
      <c r="G102" s="5">
        <v>0.12</v>
      </c>
      <c r="H102" s="5" t="s">
        <v>21</v>
      </c>
      <c r="I102" s="40">
        <f t="shared" si="12"/>
        <v>1.1879999999999999</v>
      </c>
      <c r="J102" s="41">
        <f t="shared" si="13"/>
        <v>14.141040657534242</v>
      </c>
      <c r="K102" s="41">
        <f t="shared" si="14"/>
        <v>2.8512</v>
      </c>
      <c r="L102" s="13" t="str">
        <f t="shared" si="15"/>
        <v>30</v>
      </c>
      <c r="M102" s="42">
        <f t="shared" si="16"/>
        <v>45</v>
      </c>
      <c r="N102" s="51"/>
      <c r="O102" s="23"/>
    </row>
    <row r="103" spans="1:15" s="3" customFormat="1" ht="19.5" customHeight="1" x14ac:dyDescent="0.3">
      <c r="A103" s="4">
        <v>53</v>
      </c>
      <c r="B103" s="4" t="s">
        <v>49</v>
      </c>
      <c r="C103" s="35"/>
      <c r="D103" s="4" t="s">
        <v>50</v>
      </c>
      <c r="E103" s="4" t="s">
        <v>11</v>
      </c>
      <c r="F103" s="33">
        <v>2.5</v>
      </c>
      <c r="G103" s="5">
        <v>0.12</v>
      </c>
      <c r="H103" s="5" t="s">
        <v>21</v>
      </c>
      <c r="I103" s="40">
        <f t="shared" si="12"/>
        <v>0.3</v>
      </c>
      <c r="J103" s="41">
        <f t="shared" si="13"/>
        <v>3.5709698630136986</v>
      </c>
      <c r="K103" s="41">
        <f t="shared" si="14"/>
        <v>0.72</v>
      </c>
      <c r="L103" s="13" t="str">
        <f t="shared" si="15"/>
        <v>30</v>
      </c>
      <c r="M103" s="42">
        <f t="shared" si="16"/>
        <v>45</v>
      </c>
      <c r="N103" s="51"/>
      <c r="O103" s="23"/>
    </row>
    <row r="104" spans="1:15" s="63" customFormat="1" ht="26.25" customHeight="1" x14ac:dyDescent="0.3">
      <c r="A104" s="57" t="s">
        <v>10</v>
      </c>
      <c r="B104" s="57"/>
      <c r="C104" s="57"/>
      <c r="D104" s="58"/>
      <c r="E104" s="58"/>
      <c r="F104" s="59">
        <f>SUM(F4:F103)</f>
        <v>1292.115</v>
      </c>
      <c r="G104" s="57"/>
      <c r="H104" s="57"/>
      <c r="I104" s="59">
        <f>SUM(I4:I103)</f>
        <v>256.40044000000006</v>
      </c>
      <c r="J104" s="60">
        <f>SUM(J4:J103)</f>
        <v>4086.7280161369868</v>
      </c>
      <c r="K104" s="60">
        <f>SUM(K4:K103)</f>
        <v>895.9602000000001</v>
      </c>
      <c r="L104" s="60">
        <v>6570</v>
      </c>
      <c r="M104" s="60">
        <f>SUM(M4:M103)</f>
        <v>9855</v>
      </c>
      <c r="N104" s="61"/>
      <c r="O104" s="62"/>
    </row>
    <row r="105" spans="1:15" s="6" customFormat="1" ht="19.5" customHeight="1" x14ac:dyDescent="0.3">
      <c r="N105" s="52"/>
    </row>
    <row r="108" spans="1:15" x14ac:dyDescent="0.25">
      <c r="A108" s="8"/>
      <c r="B108" s="8"/>
      <c r="C108" s="28" t="s">
        <v>5</v>
      </c>
      <c r="D108" s="29"/>
      <c r="E108" s="29"/>
      <c r="F108" s="29"/>
    </row>
    <row r="109" spans="1:15" ht="15.6" x14ac:dyDescent="0.3">
      <c r="A109" s="24"/>
      <c r="B109" s="24"/>
      <c r="C109" s="25" t="s">
        <v>15</v>
      </c>
    </row>
    <row r="110" spans="1:15" ht="15.6" x14ac:dyDescent="0.3">
      <c r="A110" s="9"/>
      <c r="B110" s="9"/>
      <c r="C110" s="27" t="s">
        <v>20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5" ht="15.6" x14ac:dyDescent="0.3">
      <c r="A111" s="9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5" ht="15.6" x14ac:dyDescent="0.3">
      <c r="A112" s="9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6" x14ac:dyDescent="0.3">
      <c r="A113" s="9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6" x14ac:dyDescent="0.3">
      <c r="A114" s="9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6" x14ac:dyDescent="0.3">
      <c r="A115" s="9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6" x14ac:dyDescent="0.3">
      <c r="A116" s="9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6" x14ac:dyDescent="0.3">
      <c r="A117" s="9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</sheetData>
  <sheetProtection selectLockedCells="1"/>
  <protectedRanges>
    <protectedRange password="C909" sqref="F104 I104:N104 N1:N103 I4:M103" name="Range2"/>
    <protectedRange password="C909" sqref="O4:O103" name="Range2_1"/>
  </protectedRanges>
  <autoFilter ref="G1:G119"/>
  <phoneticPr fontId="7" type="noConversion"/>
  <dataValidations count="1">
    <dataValidation type="list" allowBlank="1" showInputMessage="1" showErrorMessage="1" sqref="H4:H103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D1" zoomScaleNormal="100" zoomScaleSheetLayoutView="75" workbookViewId="0">
      <selection activeCell="M6" sqref="M6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19</v>
      </c>
      <c r="B4" s="4">
        <v>18</v>
      </c>
      <c r="C4" s="30"/>
      <c r="D4" s="4" t="s">
        <v>28</v>
      </c>
      <c r="E4" s="4" t="s">
        <v>11</v>
      </c>
      <c r="F4" s="33">
        <v>4.9000000000000004</v>
      </c>
      <c r="G4" s="5">
        <v>0.2</v>
      </c>
      <c r="H4" s="5" t="s">
        <v>18</v>
      </c>
      <c r="I4" s="40">
        <f t="shared" ref="I4:I5" si="0">F4*G4</f>
        <v>0.98000000000000009</v>
      </c>
      <c r="J4" s="41">
        <f t="shared" ref="J4:J5" si="1">IF(H4="Not-Determined",3,IF(H4="Non-Functional",2.4,IF(H4="Functional ",3.9,0)))*(((I4)*(325851)/365/1440)*(8))</f>
        <v>14.581460273972604</v>
      </c>
      <c r="K4" s="41">
        <f t="shared" ref="K4:K5" si="2">IF(H4="Not-Determined",3,IF(H4="Non-Functional",2.4,IF(H4="Functional ",3.9,0)))*F4*G4</f>
        <v>2.9400000000000004</v>
      </c>
      <c r="L4" s="13" t="str">
        <f t="shared" ref="L4:L5" si="3">IF(J4&lt;=0,"0",IF(J4&lt;=30,"30",IF(J4&lt;=75,"75",IF(J4&lt;=120,"120",IF(J4&lt;=160,"160",IF(J4&lt;=200,"200",IF(J4&lt;=400,"400",IF(J4&lt;=500,"500",IF(J4&lt;=800,"800",IF(J4&lt;=1000,"1000"))))))))))</f>
        <v>30</v>
      </c>
      <c r="M4" s="42">
        <f t="shared" ref="M4:M5" si="4">L4*1.5</f>
        <v>45</v>
      </c>
      <c r="N4" s="20"/>
      <c r="O4" s="23"/>
    </row>
    <row r="5" spans="1:15" s="3" customFormat="1" ht="19.5" customHeight="1" x14ac:dyDescent="0.3">
      <c r="A5" s="4">
        <v>19</v>
      </c>
      <c r="B5" s="4">
        <v>19</v>
      </c>
      <c r="C5" s="30"/>
      <c r="D5" s="4" t="s">
        <v>28</v>
      </c>
      <c r="E5" s="4" t="s">
        <v>11</v>
      </c>
      <c r="F5" s="33">
        <v>31.2</v>
      </c>
      <c r="G5" s="5">
        <v>0.2</v>
      </c>
      <c r="H5" s="5" t="s">
        <v>18</v>
      </c>
      <c r="I5" s="40">
        <f t="shared" si="0"/>
        <v>6.24</v>
      </c>
      <c r="J5" s="41">
        <f t="shared" si="1"/>
        <v>92.845216438356161</v>
      </c>
      <c r="K5" s="41">
        <f t="shared" si="2"/>
        <v>18.72</v>
      </c>
      <c r="L5" s="13" t="str">
        <f t="shared" si="3"/>
        <v>120</v>
      </c>
      <c r="M5" s="42">
        <f t="shared" si="4"/>
        <v>180</v>
      </c>
      <c r="N5" s="20"/>
      <c r="O5" s="23"/>
    </row>
    <row r="6" spans="1:15" s="6" customFormat="1" ht="26.25" customHeight="1" x14ac:dyDescent="0.3">
      <c r="A6" s="15" t="s">
        <v>10</v>
      </c>
      <c r="B6" s="15"/>
      <c r="C6" s="15"/>
      <c r="D6" s="14"/>
      <c r="E6" s="14"/>
      <c r="F6" s="34">
        <f>SUM(F4:F5)</f>
        <v>36.1</v>
      </c>
      <c r="G6" s="16"/>
      <c r="H6" s="16"/>
      <c r="I6" s="17">
        <f>SUM(I4:I5)</f>
        <v>7.2200000000000006</v>
      </c>
      <c r="J6" s="18">
        <f>SUM(J4:J5)</f>
        <v>107.42667671232877</v>
      </c>
      <c r="K6" s="18">
        <f>SUM(K4:K5)</f>
        <v>21.66</v>
      </c>
      <c r="L6" s="18"/>
      <c r="M6" s="18">
        <f>SUM(M4:M5)</f>
        <v>225</v>
      </c>
      <c r="N6" s="21"/>
      <c r="O6" s="7"/>
    </row>
    <row r="7" spans="1:15" s="6" customFormat="1" ht="19.5" customHeight="1" x14ac:dyDescent="0.3"/>
    <row r="10" spans="1:15" x14ac:dyDescent="0.25">
      <c r="A10" s="8"/>
      <c r="B10" s="8"/>
      <c r="C10" s="28" t="s">
        <v>5</v>
      </c>
      <c r="D10" s="29"/>
      <c r="E10" s="29"/>
      <c r="F10" s="29"/>
    </row>
    <row r="11" spans="1:15" ht="15.6" x14ac:dyDescent="0.3">
      <c r="A11" s="24"/>
      <c r="B11" s="24"/>
      <c r="C11" s="25" t="s">
        <v>15</v>
      </c>
    </row>
    <row r="12" spans="1:15" ht="15.6" x14ac:dyDescent="0.3">
      <c r="A12" s="9"/>
      <c r="B12" s="9"/>
      <c r="C12" s="27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 ht="15.6" x14ac:dyDescent="0.3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 selectLockedCells="1"/>
  <protectedRanges>
    <protectedRange password="C909" sqref="F6 I6:N6 N1:N5 I4:M5" name="Range2"/>
    <protectedRange password="C909" sqref="O4:O5" name="Range2_1"/>
  </protectedRanges>
  <dataValidations count="1">
    <dataValidation type="list" allowBlank="1" showInputMessage="1" showErrorMessage="1" sqref="H4:H5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zoomScaleSheetLayoutView="75" workbookViewId="0">
      <selection activeCell="A27" sqref="A27:A28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20</v>
      </c>
      <c r="B4" s="4">
        <v>20</v>
      </c>
      <c r="C4" s="43"/>
      <c r="D4" s="4" t="s">
        <v>28</v>
      </c>
      <c r="E4" s="4" t="s">
        <v>11</v>
      </c>
      <c r="F4" s="33">
        <v>26.9</v>
      </c>
      <c r="G4" s="5">
        <v>0.2</v>
      </c>
      <c r="H4" s="5" t="s">
        <v>18</v>
      </c>
      <c r="I4" s="40">
        <f t="shared" ref="I4:I6" si="0">F4*G4</f>
        <v>5.38</v>
      </c>
      <c r="J4" s="41">
        <f t="shared" ref="J4:J6" si="1">IF(H4="Not-Determined",3,IF(H4="Non-Functional",2.4,IF(H4="Functional ",3.9,0)))*(((I4)*(325851)/365/1440)*(8))</f>
        <v>80.049241095890409</v>
      </c>
      <c r="K4" s="41">
        <f t="shared" ref="K4:K6" si="2">IF(H4="Not-Determined",3,IF(H4="Non-Functional",2.4,IF(H4="Functional ",3.9,0)))*F4*G4</f>
        <v>16.139999999999997</v>
      </c>
      <c r="L4" s="13" t="str">
        <f t="shared" ref="L4:L6" si="3">IF(J4&lt;=0,"0",IF(J4&lt;=30,"30",IF(J4&lt;=75,"75",IF(J4&lt;=120,"120",IF(J4&lt;=160,"160",IF(J4&lt;=200,"200",IF(J4&lt;=400,"400",IF(J4&lt;=500,"500",IF(J4&lt;=800,"800",IF(J4&lt;=1000,"1000"))))))))))</f>
        <v>120</v>
      </c>
      <c r="M4" s="42">
        <f t="shared" ref="M4:M6" si="4">L4*1.5</f>
        <v>180</v>
      </c>
      <c r="N4" s="20"/>
      <c r="O4" s="23"/>
    </row>
    <row r="5" spans="1:15" s="3" customFormat="1" ht="19.5" customHeight="1" x14ac:dyDescent="0.3">
      <c r="A5" s="4">
        <v>20</v>
      </c>
      <c r="B5" s="4">
        <v>21</v>
      </c>
      <c r="C5" s="43"/>
      <c r="D5" s="4" t="s">
        <v>28</v>
      </c>
      <c r="E5" s="4" t="s">
        <v>11</v>
      </c>
      <c r="F5" s="33">
        <v>1.3</v>
      </c>
      <c r="G5" s="5">
        <v>0.2</v>
      </c>
      <c r="H5" s="5" t="s">
        <v>18</v>
      </c>
      <c r="I5" s="40">
        <f t="shared" si="0"/>
        <v>0.26</v>
      </c>
      <c r="J5" s="41">
        <f t="shared" si="1"/>
        <v>3.868550684931507</v>
      </c>
      <c r="K5" s="41">
        <f t="shared" si="2"/>
        <v>0.78000000000000014</v>
      </c>
      <c r="L5" s="13" t="str">
        <f t="shared" si="3"/>
        <v>30</v>
      </c>
      <c r="M5" s="42">
        <f t="shared" si="4"/>
        <v>45</v>
      </c>
      <c r="N5" s="20"/>
      <c r="O5" s="23"/>
    </row>
    <row r="6" spans="1:15" s="3" customFormat="1" ht="19.5" customHeight="1" x14ac:dyDescent="0.3">
      <c r="A6" s="4">
        <v>20</v>
      </c>
      <c r="B6" s="4">
        <v>22</v>
      </c>
      <c r="C6" s="43"/>
      <c r="D6" s="4" t="s">
        <v>28</v>
      </c>
      <c r="E6" s="4" t="s">
        <v>11</v>
      </c>
      <c r="F6" s="33">
        <v>3</v>
      </c>
      <c r="G6" s="5">
        <v>0.2</v>
      </c>
      <c r="H6" s="5" t="s">
        <v>18</v>
      </c>
      <c r="I6" s="40">
        <f t="shared" si="0"/>
        <v>0.60000000000000009</v>
      </c>
      <c r="J6" s="41">
        <f t="shared" si="1"/>
        <v>8.9274246575342495</v>
      </c>
      <c r="K6" s="41">
        <f t="shared" si="2"/>
        <v>1.8</v>
      </c>
      <c r="L6" s="13" t="str">
        <f t="shared" si="3"/>
        <v>30</v>
      </c>
      <c r="M6" s="42">
        <f t="shared" si="4"/>
        <v>45</v>
      </c>
      <c r="N6" s="20"/>
      <c r="O6" s="23"/>
    </row>
    <row r="7" spans="1:15" s="6" customFormat="1" ht="26.25" customHeight="1" x14ac:dyDescent="0.3">
      <c r="A7" s="15" t="s">
        <v>10</v>
      </c>
      <c r="B7" s="15"/>
      <c r="C7" s="15"/>
      <c r="D7" s="14"/>
      <c r="E7" s="14"/>
      <c r="F7" s="34">
        <f>SUM(F4:F6)</f>
        <v>31.2</v>
      </c>
      <c r="G7" s="16"/>
      <c r="H7" s="16"/>
      <c r="I7" s="17">
        <f>SUM(I4:I6)</f>
        <v>6.24</v>
      </c>
      <c r="J7" s="18">
        <f>SUM(J4:J6)</f>
        <v>92.845216438356161</v>
      </c>
      <c r="K7" s="18">
        <f>SUM(K4:K6)</f>
        <v>18.72</v>
      </c>
      <c r="L7" s="18"/>
      <c r="M7" s="18">
        <f>SUM(M4:M6)</f>
        <v>270</v>
      </c>
      <c r="N7" s="21"/>
      <c r="O7" s="7"/>
    </row>
    <row r="8" spans="1:15" s="6" customFormat="1" ht="19.5" customHeight="1" x14ac:dyDescent="0.3"/>
    <row r="11" spans="1:15" x14ac:dyDescent="0.25">
      <c r="A11" s="8"/>
      <c r="B11" s="8"/>
      <c r="C11" s="28" t="s">
        <v>5</v>
      </c>
      <c r="D11" s="29"/>
      <c r="E11" s="29"/>
      <c r="F11" s="29"/>
    </row>
    <row r="12" spans="1:15" ht="15.6" x14ac:dyDescent="0.3">
      <c r="A12" s="24"/>
      <c r="B12" s="24"/>
      <c r="C12" s="25" t="s">
        <v>15</v>
      </c>
    </row>
    <row r="13" spans="1:15" ht="15.6" x14ac:dyDescent="0.3">
      <c r="A13" s="9"/>
      <c r="B13" s="9"/>
      <c r="C13" s="27" t="s">
        <v>20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.6" x14ac:dyDescent="0.3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sheetProtection selectLockedCells="1"/>
  <protectedRanges>
    <protectedRange password="C909" sqref="F7 I7:N7 I4:M6 N1:N6" name="Range2"/>
    <protectedRange password="C909" sqref="O4:O6" name="Range2_1"/>
  </protectedRanges>
  <dataValidations count="1">
    <dataValidation type="list" allowBlank="1" showInputMessage="1" showErrorMessage="1" sqref="H4:H6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zoomScaleSheetLayoutView="75" workbookViewId="0">
      <selection activeCell="A26" sqref="A26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21</v>
      </c>
      <c r="B4" s="4">
        <v>21</v>
      </c>
      <c r="C4" s="30"/>
      <c r="D4" s="4" t="s">
        <v>28</v>
      </c>
      <c r="E4" s="4" t="s">
        <v>11</v>
      </c>
      <c r="F4" s="33">
        <v>26.3</v>
      </c>
      <c r="G4" s="5">
        <v>0.2</v>
      </c>
      <c r="H4" s="5" t="s">
        <v>18</v>
      </c>
      <c r="I4" s="40">
        <f t="shared" ref="I4:I5" si="0">F4*G4</f>
        <v>5.2600000000000007</v>
      </c>
      <c r="J4" s="41">
        <f t="shared" ref="J4:J5" si="1">IF(H4="Not-Determined",3,IF(H4="Non-Functional",2.4,IF(H4="Functional ",3.9,0)))*(((I4)*(325851)/365/1440)*(8))</f>
        <v>78.263756164383565</v>
      </c>
      <c r="K4" s="41">
        <f t="shared" ref="K4:K5" si="2">IF(H4="Not-Determined",3,IF(H4="Non-Functional",2.4,IF(H4="Functional ",3.9,0)))*F4*G4</f>
        <v>15.780000000000001</v>
      </c>
      <c r="L4" s="13" t="str">
        <f t="shared" ref="L4:L5" si="3">IF(J4&lt;=0,"0",IF(J4&lt;=30,"30",IF(J4&lt;=75,"75",IF(J4&lt;=120,"120",IF(J4&lt;=160,"160",IF(J4&lt;=200,"200",IF(J4&lt;=400,"400",IF(J4&lt;=500,"500",IF(J4&lt;=800,"800",IF(J4&lt;=1000,"1000"))))))))))</f>
        <v>120</v>
      </c>
      <c r="M4" s="42">
        <f t="shared" ref="M4:M5" si="4">L4*1.5</f>
        <v>180</v>
      </c>
      <c r="N4" s="20"/>
      <c r="O4" s="23"/>
    </row>
    <row r="5" spans="1:15" s="3" customFormat="1" ht="19.5" customHeight="1" x14ac:dyDescent="0.3">
      <c r="A5" s="4">
        <v>21</v>
      </c>
      <c r="B5" s="4">
        <v>22</v>
      </c>
      <c r="C5" s="30"/>
      <c r="D5" s="4" t="s">
        <v>28</v>
      </c>
      <c r="E5" s="4" t="s">
        <v>11</v>
      </c>
      <c r="F5" s="33">
        <v>4.2</v>
      </c>
      <c r="G5" s="5">
        <v>0.2</v>
      </c>
      <c r="H5" s="5" t="s">
        <v>18</v>
      </c>
      <c r="I5" s="40">
        <f t="shared" si="0"/>
        <v>0.84000000000000008</v>
      </c>
      <c r="J5" s="41">
        <f t="shared" si="1"/>
        <v>12.498394520547947</v>
      </c>
      <c r="K5" s="41">
        <f t="shared" si="2"/>
        <v>2.5200000000000005</v>
      </c>
      <c r="L5" s="13" t="str">
        <f t="shared" si="3"/>
        <v>30</v>
      </c>
      <c r="M5" s="42">
        <f t="shared" si="4"/>
        <v>45</v>
      </c>
      <c r="N5" s="20"/>
      <c r="O5" s="23"/>
    </row>
    <row r="6" spans="1:15" s="6" customFormat="1" ht="26.25" customHeight="1" x14ac:dyDescent="0.3">
      <c r="A6" s="15" t="s">
        <v>10</v>
      </c>
      <c r="B6" s="15"/>
      <c r="C6" s="15"/>
      <c r="D6" s="14"/>
      <c r="E6" s="14"/>
      <c r="F6" s="34">
        <f>SUM(F4:F5)</f>
        <v>30.5</v>
      </c>
      <c r="G6" s="16"/>
      <c r="H6" s="16"/>
      <c r="I6" s="17">
        <f>SUM(I4:I5)</f>
        <v>6.1000000000000005</v>
      </c>
      <c r="J6" s="18">
        <f>SUM(J4:J5)</f>
        <v>90.762150684931513</v>
      </c>
      <c r="K6" s="18">
        <f>SUM(K4:K5)</f>
        <v>18.3</v>
      </c>
      <c r="L6" s="18"/>
      <c r="M6" s="18">
        <f>SUM(M4:M5)</f>
        <v>225</v>
      </c>
      <c r="N6" s="21"/>
      <c r="O6" s="7"/>
    </row>
    <row r="7" spans="1:15" s="6" customFormat="1" ht="19.5" customHeight="1" x14ac:dyDescent="0.3"/>
    <row r="10" spans="1:15" x14ac:dyDescent="0.25">
      <c r="A10" s="8"/>
      <c r="B10" s="8"/>
      <c r="C10" s="28" t="s">
        <v>5</v>
      </c>
      <c r="D10" s="29"/>
      <c r="E10" s="29"/>
      <c r="F10" s="29"/>
    </row>
    <row r="11" spans="1:15" ht="15.6" x14ac:dyDescent="0.3">
      <c r="A11" s="24"/>
      <c r="B11" s="24"/>
      <c r="C11" s="25" t="s">
        <v>15</v>
      </c>
    </row>
    <row r="12" spans="1:15" ht="15.6" x14ac:dyDescent="0.3">
      <c r="A12" s="9"/>
      <c r="B12" s="9"/>
      <c r="C12" s="27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 ht="15.6" x14ac:dyDescent="0.3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 selectLockedCells="1"/>
  <protectedRanges>
    <protectedRange password="C909" sqref="F6 I6:N6 I4:M5 N1:N5" name="Range2"/>
    <protectedRange password="C909" sqref="O4:O5" name="Range2_1"/>
  </protectedRanges>
  <dataValidations count="1">
    <dataValidation type="list" allowBlank="1" showInputMessage="1" showErrorMessage="1" sqref="H4:H5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zoomScaleNormal="100" zoomScaleSheetLayoutView="75" workbookViewId="0">
      <selection activeCell="G6" sqref="G6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50" customFormat="1" ht="19.5" customHeight="1" thickTop="1" x14ac:dyDescent="0.3">
      <c r="A4" s="44" t="s">
        <v>34</v>
      </c>
      <c r="B4" s="44">
        <v>22</v>
      </c>
      <c r="C4" s="45"/>
      <c r="D4" s="44" t="s">
        <v>33</v>
      </c>
      <c r="E4" s="44" t="s">
        <v>11</v>
      </c>
      <c r="F4" s="46">
        <v>25.4</v>
      </c>
      <c r="G4" s="47">
        <v>0.9</v>
      </c>
      <c r="H4" s="47" t="s">
        <v>17</v>
      </c>
      <c r="I4" s="40">
        <f t="shared" ref="I4:I6" si="0">F4*G4</f>
        <v>22.86</v>
      </c>
      <c r="J4" s="41">
        <f t="shared" ref="J4:J6" si="1">IF(H4="Not-Determined",3,IF(H4="Non-Functional",2.4,IF(H4="Functional ",3.9,0)))*(((I4)*(325851)/365/1440)*(8))</f>
        <v>442.17534328767118</v>
      </c>
      <c r="K4" s="41">
        <f t="shared" ref="K4:K6" si="2">IF(H4="Not-Determined",3,IF(H4="Non-Functional",2.4,IF(H4="Functional ",3.9,0)))*F4*G4</f>
        <v>89.153999999999996</v>
      </c>
      <c r="L4" s="13" t="str">
        <f t="shared" ref="L4:L6" si="3">IF(J4&lt;=0,"0",IF(J4&lt;=30,"30",IF(J4&lt;=75,"75",IF(J4&lt;=120,"120",IF(J4&lt;=160,"160",IF(J4&lt;=200,"200",IF(J4&lt;=400,"400",IF(J4&lt;=500,"500",IF(J4&lt;=800,"800",IF(J4&lt;=1000,"1000"))))))))))</f>
        <v>500</v>
      </c>
      <c r="M4" s="42">
        <f t="shared" ref="M4:M6" si="4">L4*1.5</f>
        <v>750</v>
      </c>
      <c r="N4" s="48"/>
      <c r="O4" s="49"/>
    </row>
    <row r="5" spans="1:15" s="3" customFormat="1" ht="19.5" customHeight="1" x14ac:dyDescent="0.3">
      <c r="A5" s="4" t="s">
        <v>34</v>
      </c>
      <c r="B5" s="4">
        <v>23</v>
      </c>
      <c r="C5" s="35"/>
      <c r="D5" s="4" t="s">
        <v>30</v>
      </c>
      <c r="E5" s="4" t="s">
        <v>11</v>
      </c>
      <c r="F5" s="33">
        <v>4.2</v>
      </c>
      <c r="G5" s="5">
        <v>0.12</v>
      </c>
      <c r="H5" s="5" t="s">
        <v>21</v>
      </c>
      <c r="I5" s="40">
        <f t="shared" si="0"/>
        <v>0.504</v>
      </c>
      <c r="J5" s="41">
        <f t="shared" si="1"/>
        <v>5.9992293698630137</v>
      </c>
      <c r="K5" s="41">
        <f t="shared" si="2"/>
        <v>1.2096</v>
      </c>
      <c r="L5" s="13" t="str">
        <f t="shared" si="3"/>
        <v>30</v>
      </c>
      <c r="M5" s="42">
        <f t="shared" si="4"/>
        <v>45</v>
      </c>
      <c r="N5" s="20"/>
      <c r="O5" s="23"/>
    </row>
    <row r="6" spans="1:15" s="3" customFormat="1" ht="19.5" customHeight="1" x14ac:dyDescent="0.3">
      <c r="A6" s="4" t="s">
        <v>34</v>
      </c>
      <c r="B6" s="4">
        <v>24</v>
      </c>
      <c r="C6" s="35"/>
      <c r="D6" s="4" t="s">
        <v>33</v>
      </c>
      <c r="E6" s="4" t="s">
        <v>11</v>
      </c>
      <c r="F6" s="33">
        <v>8.6999999999999993</v>
      </c>
      <c r="G6" s="5">
        <v>0.9</v>
      </c>
      <c r="H6" s="5" t="s">
        <v>17</v>
      </c>
      <c r="I6" s="40">
        <f t="shared" si="0"/>
        <v>7.8299999999999992</v>
      </c>
      <c r="J6" s="41">
        <f t="shared" si="1"/>
        <v>151.45375931506848</v>
      </c>
      <c r="K6" s="41">
        <f t="shared" si="2"/>
        <v>30.536999999999999</v>
      </c>
      <c r="L6" s="13" t="str">
        <f t="shared" si="3"/>
        <v>160</v>
      </c>
      <c r="M6" s="42">
        <f t="shared" si="4"/>
        <v>240</v>
      </c>
      <c r="N6" s="20"/>
      <c r="O6" s="23"/>
    </row>
    <row r="7" spans="1:15" s="6" customFormat="1" ht="26.25" customHeight="1" x14ac:dyDescent="0.3">
      <c r="A7" s="15" t="s">
        <v>10</v>
      </c>
      <c r="B7" s="15"/>
      <c r="C7" s="15"/>
      <c r="D7" s="14"/>
      <c r="E7" s="14"/>
      <c r="F7" s="34">
        <f>SUM(F4:F6)</f>
        <v>38.299999999999997</v>
      </c>
      <c r="G7" s="16"/>
      <c r="H7" s="16"/>
      <c r="I7" s="17">
        <f>SUM(I4:I6)</f>
        <v>31.193999999999999</v>
      </c>
      <c r="J7" s="18">
        <f>SUM(J4:J6)</f>
        <v>599.62833197260272</v>
      </c>
      <c r="K7" s="18">
        <f>SUM(K4:K6)</f>
        <v>120.9006</v>
      </c>
      <c r="L7" s="18"/>
      <c r="M7" s="18">
        <f>SUM(M4:M6)</f>
        <v>1035</v>
      </c>
      <c r="N7" s="21"/>
      <c r="O7" s="7"/>
    </row>
    <row r="8" spans="1:15" s="6" customFormat="1" ht="19.5" customHeight="1" x14ac:dyDescent="0.3"/>
    <row r="11" spans="1:15" x14ac:dyDescent="0.25">
      <c r="A11" s="8"/>
      <c r="B11" s="8"/>
      <c r="C11" s="28" t="s">
        <v>5</v>
      </c>
      <c r="D11" s="29"/>
      <c r="E11" s="29"/>
      <c r="F11" s="29"/>
    </row>
    <row r="12" spans="1:15" ht="15.6" x14ac:dyDescent="0.3">
      <c r="A12" s="24"/>
      <c r="B12" s="24"/>
      <c r="C12" s="25" t="s">
        <v>15</v>
      </c>
    </row>
    <row r="13" spans="1:15" ht="15.6" x14ac:dyDescent="0.3">
      <c r="A13" s="9"/>
      <c r="B13" s="9"/>
      <c r="C13" s="27" t="s">
        <v>20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.6" x14ac:dyDescent="0.3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sheetProtection selectLockedCells="1"/>
  <protectedRanges>
    <protectedRange password="C909" sqref="F7 I7:N7 I4:M6 N1:N6" name="Range2"/>
    <protectedRange password="C909" sqref="O4:O6" name="Range2_1"/>
  </protectedRanges>
  <dataValidations count="1">
    <dataValidation type="list" allowBlank="1" showInputMessage="1" showErrorMessage="1" sqref="H4:H6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E1" zoomScaleNormal="100" zoomScaleSheetLayoutView="75" workbookViewId="0">
      <selection activeCell="M8" sqref="M8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 t="s">
        <v>35</v>
      </c>
      <c r="B4" s="4">
        <v>22</v>
      </c>
      <c r="C4" s="43"/>
      <c r="D4" s="4" t="s">
        <v>33</v>
      </c>
      <c r="E4" s="4" t="s">
        <v>11</v>
      </c>
      <c r="F4" s="33">
        <v>3.9</v>
      </c>
      <c r="G4" s="5">
        <v>0.9</v>
      </c>
      <c r="H4" s="5" t="s">
        <v>17</v>
      </c>
      <c r="I4" s="40">
        <f t="shared" ref="I4:I7" si="0">F4*G4</f>
        <v>3.51</v>
      </c>
      <c r="J4" s="41">
        <f t="shared" ref="J4:J7" si="1">IF(H4="Not-Determined",3,IF(H4="Non-Functional",2.4,IF(H4="Functional ",3.9,0)))*(((I4)*(325851)/365/1440)*(8))</f>
        <v>67.893064520547938</v>
      </c>
      <c r="K4" s="41">
        <f t="shared" ref="K4:K7" si="2">IF(H4="Not-Determined",3,IF(H4="Non-Functional",2.4,IF(H4="Functional ",3.9,0)))*F4*G4</f>
        <v>13.689</v>
      </c>
      <c r="L4" s="13" t="str">
        <f t="shared" ref="L4:L7" si="3">IF(J4&lt;=0,"0",IF(J4&lt;=30,"30",IF(J4&lt;=75,"75",IF(J4&lt;=120,"120",IF(J4&lt;=160,"160",IF(J4&lt;=200,"200",IF(J4&lt;=400,"400",IF(J4&lt;=500,"500",IF(J4&lt;=800,"800",IF(J4&lt;=1000,"1000"))))))))))</f>
        <v>75</v>
      </c>
      <c r="M4" s="42">
        <f t="shared" ref="M4:M7" si="4">L4*1.5</f>
        <v>112.5</v>
      </c>
      <c r="N4" s="20"/>
      <c r="O4" s="23"/>
    </row>
    <row r="5" spans="1:15" s="3" customFormat="1" ht="19.5" customHeight="1" x14ac:dyDescent="0.3">
      <c r="A5" s="4" t="s">
        <v>35</v>
      </c>
      <c r="B5" s="4">
        <v>23</v>
      </c>
      <c r="C5" s="43"/>
      <c r="D5" s="4" t="s">
        <v>30</v>
      </c>
      <c r="E5" s="4" t="s">
        <v>11</v>
      </c>
      <c r="F5" s="33">
        <v>7.4</v>
      </c>
      <c r="G5" s="5">
        <v>0.12</v>
      </c>
      <c r="H5" s="5" t="s">
        <v>21</v>
      </c>
      <c r="I5" s="40">
        <f t="shared" si="0"/>
        <v>0.88800000000000001</v>
      </c>
      <c r="J5" s="41">
        <f t="shared" si="1"/>
        <v>10.57007079452055</v>
      </c>
      <c r="K5" s="41">
        <f t="shared" si="2"/>
        <v>2.1312000000000002</v>
      </c>
      <c r="L5" s="13" t="str">
        <f t="shared" si="3"/>
        <v>30</v>
      </c>
      <c r="M5" s="42">
        <f t="shared" si="4"/>
        <v>45</v>
      </c>
      <c r="N5" s="20"/>
      <c r="O5" s="23"/>
    </row>
    <row r="6" spans="1:15" s="3" customFormat="1" ht="19.5" customHeight="1" x14ac:dyDescent="0.3">
      <c r="A6" s="4" t="s">
        <v>35</v>
      </c>
      <c r="B6" s="4">
        <v>24</v>
      </c>
      <c r="C6" s="43"/>
      <c r="D6" s="4" t="s">
        <v>33</v>
      </c>
      <c r="E6" s="4" t="s">
        <v>11</v>
      </c>
      <c r="F6" s="33">
        <v>14.3</v>
      </c>
      <c r="G6" s="5">
        <v>0.9</v>
      </c>
      <c r="H6" s="5" t="s">
        <v>17</v>
      </c>
      <c r="I6" s="40">
        <f t="shared" si="0"/>
        <v>12.870000000000001</v>
      </c>
      <c r="J6" s="41">
        <f t="shared" si="1"/>
        <v>248.94123657534243</v>
      </c>
      <c r="K6" s="41">
        <f t="shared" si="2"/>
        <v>50.193000000000005</v>
      </c>
      <c r="L6" s="13" t="str">
        <f t="shared" si="3"/>
        <v>400</v>
      </c>
      <c r="M6" s="42">
        <f t="shared" si="4"/>
        <v>600</v>
      </c>
      <c r="N6" s="20"/>
      <c r="O6" s="23"/>
    </row>
    <row r="7" spans="1:15" s="3" customFormat="1" ht="19.5" customHeight="1" x14ac:dyDescent="0.3">
      <c r="A7" s="4" t="s">
        <v>35</v>
      </c>
      <c r="B7" s="4">
        <v>25</v>
      </c>
      <c r="C7" s="43"/>
      <c r="D7" s="4" t="s">
        <v>33</v>
      </c>
      <c r="E7" s="4" t="s">
        <v>11</v>
      </c>
      <c r="F7" s="33">
        <v>14.8</v>
      </c>
      <c r="G7" s="5">
        <v>0.9</v>
      </c>
      <c r="H7" s="5" t="s">
        <v>17</v>
      </c>
      <c r="I7" s="40">
        <f t="shared" si="0"/>
        <v>13.32</v>
      </c>
      <c r="J7" s="41">
        <f t="shared" si="1"/>
        <v>257.64547561643832</v>
      </c>
      <c r="K7" s="41">
        <f t="shared" si="2"/>
        <v>51.948</v>
      </c>
      <c r="L7" s="13" t="str">
        <f t="shared" si="3"/>
        <v>400</v>
      </c>
      <c r="M7" s="42">
        <f t="shared" si="4"/>
        <v>600</v>
      </c>
      <c r="N7" s="20"/>
      <c r="O7" s="23"/>
    </row>
    <row r="8" spans="1:15" s="6" customFormat="1" ht="26.25" customHeight="1" x14ac:dyDescent="0.3">
      <c r="A8" s="15" t="s">
        <v>10</v>
      </c>
      <c r="B8" s="15"/>
      <c r="C8" s="15"/>
      <c r="D8" s="14"/>
      <c r="E8" s="14"/>
      <c r="F8" s="34">
        <f>SUM(F4:F7)</f>
        <v>40.400000000000006</v>
      </c>
      <c r="G8" s="16"/>
      <c r="H8" s="16"/>
      <c r="I8" s="17">
        <f>SUM(I4:I7)</f>
        <v>30.588000000000001</v>
      </c>
      <c r="J8" s="18">
        <f>SUM(J4:J7)</f>
        <v>585.04984750684923</v>
      </c>
      <c r="K8" s="18">
        <f>SUM(K4:K7)</f>
        <v>117.96120000000002</v>
      </c>
      <c r="L8" s="18"/>
      <c r="M8" s="18">
        <f>SUM(M4:M7)</f>
        <v>1357.5</v>
      </c>
      <c r="N8" s="21"/>
      <c r="O8" s="7"/>
    </row>
    <row r="9" spans="1:15" s="6" customFormat="1" ht="19.5" customHeight="1" x14ac:dyDescent="0.3"/>
    <row r="12" spans="1:15" x14ac:dyDescent="0.25">
      <c r="A12" s="8"/>
      <c r="B12" s="8"/>
      <c r="C12" s="28" t="s">
        <v>5</v>
      </c>
      <c r="D12" s="29"/>
      <c r="E12" s="29"/>
      <c r="F12" s="29"/>
    </row>
    <row r="13" spans="1:15" ht="15.6" x14ac:dyDescent="0.3">
      <c r="A13" s="24"/>
      <c r="B13" s="24"/>
      <c r="C13" s="25" t="s">
        <v>15</v>
      </c>
    </row>
    <row r="14" spans="1:15" ht="15.6" x14ac:dyDescent="0.3">
      <c r="A14" s="9"/>
      <c r="B14" s="9"/>
      <c r="C14" s="27" t="s">
        <v>20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.6" x14ac:dyDescent="0.3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.6" x14ac:dyDescent="0.3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sheetProtection selectLockedCells="1"/>
  <protectedRanges>
    <protectedRange password="C909" sqref="F8 I8:N8 I4:M7 N1:N7" name="Range2"/>
    <protectedRange password="C909" sqref="O4:O7" name="Range2_1"/>
  </protectedRanges>
  <dataValidations count="1">
    <dataValidation type="list" allowBlank="1" showInputMessage="1" showErrorMessage="1" sqref="H4:H7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2" zoomScaleNormal="100" zoomScaleSheetLayoutView="75" workbookViewId="0">
      <selection activeCell="G4" sqref="G4:G5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23</v>
      </c>
      <c r="B4" s="4">
        <v>10</v>
      </c>
      <c r="C4" s="43"/>
      <c r="D4" s="4" t="s">
        <v>29</v>
      </c>
      <c r="E4" s="4" t="s">
        <v>11</v>
      </c>
      <c r="F4" s="33">
        <v>3.7</v>
      </c>
      <c r="G4" s="5">
        <v>0.12</v>
      </c>
      <c r="H4" s="5" t="s">
        <v>18</v>
      </c>
      <c r="I4" s="40">
        <f t="shared" ref="I4:I5" si="0">F4*G4</f>
        <v>0.44400000000000001</v>
      </c>
      <c r="J4" s="41">
        <f t="shared" ref="J4:J5" si="1">IF(H4="Not-Determined",3,IF(H4="Non-Functional",2.4,IF(H4="Functional ",3.9,0)))*(((I4)*(325851)/365/1440)*(8))</f>
        <v>6.6062942465753434</v>
      </c>
      <c r="K4" s="41">
        <f t="shared" ref="K4:K5" si="2">IF(H4="Not-Determined",3,IF(H4="Non-Functional",2.4,IF(H4="Functional ",3.9,0)))*F4*G4</f>
        <v>1.3320000000000001</v>
      </c>
      <c r="L4" s="13" t="str">
        <f t="shared" ref="L4:L5" si="3">IF(J4&lt;=0,"0",IF(J4&lt;=30,"30",IF(J4&lt;=75,"75",IF(J4&lt;=120,"120",IF(J4&lt;=160,"160",IF(J4&lt;=200,"200",IF(J4&lt;=400,"400",IF(J4&lt;=500,"500",IF(J4&lt;=800,"800",IF(J4&lt;=1000,"1000"))))))))))</f>
        <v>30</v>
      </c>
      <c r="M4" s="42">
        <f t="shared" ref="M4:M5" si="4">L4*1.5</f>
        <v>45</v>
      </c>
      <c r="N4" s="20"/>
      <c r="O4" s="23"/>
    </row>
    <row r="5" spans="1:15" s="3" customFormat="1" ht="19.5" customHeight="1" x14ac:dyDescent="0.3">
      <c r="A5" s="4">
        <v>23</v>
      </c>
      <c r="B5" s="4">
        <v>12</v>
      </c>
      <c r="C5" s="43"/>
      <c r="D5" s="4" t="s">
        <v>29</v>
      </c>
      <c r="E5" s="4" t="s">
        <v>11</v>
      </c>
      <c r="F5" s="33">
        <v>8.8000000000000007</v>
      </c>
      <c r="G5" s="5">
        <v>0.12</v>
      </c>
      <c r="H5" s="5" t="s">
        <v>18</v>
      </c>
      <c r="I5" s="40">
        <f t="shared" si="0"/>
        <v>1.056</v>
      </c>
      <c r="J5" s="41">
        <f t="shared" si="1"/>
        <v>15.712267397260273</v>
      </c>
      <c r="K5" s="41">
        <f t="shared" si="2"/>
        <v>3.1680000000000001</v>
      </c>
      <c r="L5" s="13" t="str">
        <f t="shared" si="3"/>
        <v>30</v>
      </c>
      <c r="M5" s="42">
        <f t="shared" si="4"/>
        <v>45</v>
      </c>
      <c r="N5" s="20"/>
      <c r="O5" s="23"/>
    </row>
    <row r="6" spans="1:15" s="6" customFormat="1" ht="26.25" customHeight="1" x14ac:dyDescent="0.3">
      <c r="A6" s="15" t="s">
        <v>10</v>
      </c>
      <c r="B6" s="15"/>
      <c r="C6" s="15"/>
      <c r="D6" s="14"/>
      <c r="E6" s="14"/>
      <c r="F6" s="34">
        <f>SUM(F4:F5)</f>
        <v>12.5</v>
      </c>
      <c r="G6" s="16"/>
      <c r="H6" s="16"/>
      <c r="I6" s="17">
        <f>SUM(I4:I5)</f>
        <v>1.5</v>
      </c>
      <c r="J6" s="18">
        <f>SUM(J4:J5)</f>
        <v>22.318561643835615</v>
      </c>
      <c r="K6" s="18">
        <f>SUM(K4:K5)</f>
        <v>4.5</v>
      </c>
      <c r="L6" s="18"/>
      <c r="M6" s="18">
        <f>SUM(M4:M5)</f>
        <v>90</v>
      </c>
      <c r="N6" s="21"/>
      <c r="O6" s="7"/>
    </row>
    <row r="7" spans="1:15" s="6" customFormat="1" ht="19.5" customHeight="1" x14ac:dyDescent="0.3"/>
    <row r="10" spans="1:15" x14ac:dyDescent="0.25">
      <c r="A10" s="8"/>
      <c r="B10" s="8"/>
      <c r="C10" s="28" t="s">
        <v>5</v>
      </c>
      <c r="D10" s="29"/>
      <c r="E10" s="29"/>
      <c r="F10" s="29"/>
    </row>
    <row r="11" spans="1:15" ht="15.6" x14ac:dyDescent="0.3">
      <c r="A11" s="24"/>
      <c r="B11" s="24"/>
      <c r="C11" s="25" t="s">
        <v>15</v>
      </c>
    </row>
    <row r="12" spans="1:15" ht="15.6" x14ac:dyDescent="0.3">
      <c r="A12" s="9"/>
      <c r="B12" s="9"/>
      <c r="C12" s="27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 ht="15.6" x14ac:dyDescent="0.3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 selectLockedCells="1"/>
  <protectedRanges>
    <protectedRange password="C909" sqref="F6 I6:N6 I4:M5 N1:N5" name="Range2"/>
    <protectedRange password="C909" sqref="O4:O5" name="Range2_1"/>
  </protectedRanges>
  <dataValidations count="1">
    <dataValidation type="list" allowBlank="1" showInputMessage="1" showErrorMessage="1" sqref="H4:H5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zoomScaleSheetLayoutView="75" workbookViewId="0">
      <selection activeCell="G4" sqref="G4:G6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25</v>
      </c>
      <c r="B4" s="4">
        <v>22</v>
      </c>
      <c r="C4" s="32"/>
      <c r="D4" s="4" t="s">
        <v>31</v>
      </c>
      <c r="E4" s="4" t="s">
        <v>11</v>
      </c>
      <c r="F4" s="33">
        <v>1.5</v>
      </c>
      <c r="G4" s="5">
        <v>0.12</v>
      </c>
      <c r="H4" s="5" t="s">
        <v>21</v>
      </c>
      <c r="I4" s="40">
        <f t="shared" ref="I4:I6" si="0">F4*G4</f>
        <v>0.18</v>
      </c>
      <c r="J4" s="41">
        <f t="shared" ref="J4:J6" si="1">IF(H4="Not-Determined",3,IF(H4="Non-Functional",2.4,IF(H4="Functional ",3.9,0)))*(((I4)*(325851)/365/1440)*(8))</f>
        <v>2.142581917808219</v>
      </c>
      <c r="K4" s="41">
        <f t="shared" ref="K4:K6" si="2">IF(H4="Not-Determined",3,IF(H4="Non-Functional",2.4,IF(H4="Functional ",3.9,0)))*F4*G4</f>
        <v>0.43199999999999994</v>
      </c>
      <c r="L4" s="13" t="str">
        <f t="shared" ref="L4:L6" si="3">IF(J4&lt;=0,"0",IF(J4&lt;=30,"30",IF(J4&lt;=75,"75",IF(J4&lt;=120,"120",IF(J4&lt;=160,"160",IF(J4&lt;=200,"200",IF(J4&lt;=400,"400",IF(J4&lt;=500,"500",IF(J4&lt;=800,"800",IF(J4&lt;=1000,"1000"))))))))))</f>
        <v>30</v>
      </c>
      <c r="M4" s="42">
        <f t="shared" ref="M4:M6" si="4">L4*1.5</f>
        <v>45</v>
      </c>
      <c r="N4" s="20"/>
      <c r="O4" s="23"/>
    </row>
    <row r="5" spans="1:15" s="3" customFormat="1" ht="19.5" customHeight="1" x14ac:dyDescent="0.3">
      <c r="A5" s="4">
        <v>25</v>
      </c>
      <c r="B5" s="4">
        <v>25</v>
      </c>
      <c r="C5" s="32"/>
      <c r="D5" s="4" t="s">
        <v>31</v>
      </c>
      <c r="E5" s="4" t="s">
        <v>11</v>
      </c>
      <c r="F5" s="33">
        <v>14.3</v>
      </c>
      <c r="G5" s="5">
        <v>0.12</v>
      </c>
      <c r="H5" s="5" t="s">
        <v>21</v>
      </c>
      <c r="I5" s="40">
        <f t="shared" si="0"/>
        <v>1.716</v>
      </c>
      <c r="J5" s="41">
        <f t="shared" si="1"/>
        <v>20.425947616438354</v>
      </c>
      <c r="K5" s="41">
        <f t="shared" si="2"/>
        <v>4.1184000000000003</v>
      </c>
      <c r="L5" s="13" t="str">
        <f t="shared" si="3"/>
        <v>30</v>
      </c>
      <c r="M5" s="42">
        <f t="shared" si="4"/>
        <v>45</v>
      </c>
      <c r="N5" s="20"/>
      <c r="O5" s="23"/>
    </row>
    <row r="6" spans="1:15" s="3" customFormat="1" ht="19.5" customHeight="1" x14ac:dyDescent="0.3">
      <c r="A6" s="4">
        <v>25</v>
      </c>
      <c r="B6" s="4">
        <v>26</v>
      </c>
      <c r="C6" s="32"/>
      <c r="D6" s="4" t="s">
        <v>31</v>
      </c>
      <c r="E6" s="4" t="s">
        <v>11</v>
      </c>
      <c r="F6" s="33">
        <v>0.06</v>
      </c>
      <c r="G6" s="5">
        <v>0.12</v>
      </c>
      <c r="H6" s="5" t="s">
        <v>21</v>
      </c>
      <c r="I6" s="40">
        <f t="shared" si="0"/>
        <v>7.1999999999999998E-3</v>
      </c>
      <c r="J6" s="41">
        <f t="shared" si="1"/>
        <v>8.5703276712328774E-2</v>
      </c>
      <c r="K6" s="41">
        <f t="shared" si="2"/>
        <v>1.7279999999999997E-2</v>
      </c>
      <c r="L6" s="13" t="str">
        <f t="shared" si="3"/>
        <v>30</v>
      </c>
      <c r="M6" s="42">
        <f t="shared" si="4"/>
        <v>45</v>
      </c>
      <c r="N6" s="20"/>
      <c r="O6" s="23"/>
    </row>
    <row r="7" spans="1:15" s="6" customFormat="1" ht="26.25" customHeight="1" x14ac:dyDescent="0.3">
      <c r="A7" s="15" t="s">
        <v>10</v>
      </c>
      <c r="B7" s="15"/>
      <c r="C7" s="15"/>
      <c r="D7" s="14"/>
      <c r="E7" s="14"/>
      <c r="F7" s="34">
        <f>SUM(F4:F6)</f>
        <v>15.860000000000001</v>
      </c>
      <c r="G7" s="16"/>
      <c r="H7" s="16"/>
      <c r="I7" s="17">
        <f>SUM(I4:I6)</f>
        <v>1.9032</v>
      </c>
      <c r="J7" s="18">
        <f>SUM(J4:J6)</f>
        <v>22.654232810958902</v>
      </c>
      <c r="K7" s="18">
        <f>SUM(K4:K6)</f>
        <v>4.5676800000000002</v>
      </c>
      <c r="L7" s="18"/>
      <c r="M7" s="18">
        <f>SUM(M4:M6)</f>
        <v>135</v>
      </c>
      <c r="N7" s="21"/>
      <c r="O7" s="7"/>
    </row>
    <row r="8" spans="1:15" s="6" customFormat="1" ht="19.5" customHeight="1" x14ac:dyDescent="0.3"/>
    <row r="11" spans="1:15" x14ac:dyDescent="0.25">
      <c r="A11" s="8"/>
      <c r="B11" s="8"/>
      <c r="C11" s="28" t="s">
        <v>5</v>
      </c>
      <c r="D11" s="29"/>
      <c r="E11" s="29"/>
      <c r="F11" s="29"/>
    </row>
    <row r="12" spans="1:15" ht="15.6" x14ac:dyDescent="0.3">
      <c r="A12" s="24"/>
      <c r="B12" s="24"/>
      <c r="C12" s="25" t="s">
        <v>15</v>
      </c>
    </row>
    <row r="13" spans="1:15" ht="15.6" x14ac:dyDescent="0.3">
      <c r="A13" s="9"/>
      <c r="B13" s="9"/>
      <c r="C13" s="27" t="s">
        <v>20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.6" x14ac:dyDescent="0.3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sheetProtection selectLockedCells="1"/>
  <protectedRanges>
    <protectedRange password="C909" sqref="F7 I7:N7 I4:M6 N1:N6" name="Range2"/>
    <protectedRange password="C909" sqref="O4:O6" name="Range2_1"/>
  </protectedRanges>
  <dataValidations count="1">
    <dataValidation type="list" allowBlank="1" showInputMessage="1" showErrorMessage="1" sqref="H4:H6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Normal="100" zoomScaleSheetLayoutView="75" workbookViewId="0">
      <selection activeCell="B28" sqref="B28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26</v>
      </c>
      <c r="B4" s="4">
        <v>21</v>
      </c>
      <c r="C4" s="31"/>
      <c r="D4" s="4" t="s">
        <v>28</v>
      </c>
      <c r="E4" s="4" t="s">
        <v>11</v>
      </c>
      <c r="F4" s="33">
        <v>8.1999999999999993</v>
      </c>
      <c r="G4" s="5">
        <v>0.2</v>
      </c>
      <c r="H4" s="5" t="s">
        <v>18</v>
      </c>
      <c r="I4" s="40">
        <f t="shared" ref="I4:I7" si="0">F4*G4</f>
        <v>1.64</v>
      </c>
      <c r="J4" s="41">
        <f t="shared" ref="J4:J7" si="1">IF(H4="Not-Determined",3,IF(H4="Non-Functional",2.4,IF(H4="Functional ",3.9,0)))*(((I4)*(325851)/365/1440)*(8))</f>
        <v>24.401627397260278</v>
      </c>
      <c r="K4" s="41">
        <f t="shared" ref="K4:K7" si="2">IF(H4="Not-Determined",3,IF(H4="Non-Functional",2.4,IF(H4="Functional ",3.9,0)))*F4*G4</f>
        <v>4.92</v>
      </c>
      <c r="L4" s="13" t="str">
        <f t="shared" ref="L4:L7" si="3">IF(J4&lt;=0,"0",IF(J4&lt;=30,"30",IF(J4&lt;=75,"75",IF(J4&lt;=120,"120",IF(J4&lt;=160,"160",IF(J4&lt;=200,"200",IF(J4&lt;=400,"400",IF(J4&lt;=500,"500",IF(J4&lt;=800,"800",IF(J4&lt;=1000,"1000"))))))))))</f>
        <v>30</v>
      </c>
      <c r="M4" s="42">
        <f t="shared" ref="M4:M7" si="4">L4*1.5</f>
        <v>45</v>
      </c>
      <c r="N4" s="20"/>
      <c r="O4" s="23"/>
    </row>
    <row r="5" spans="1:15" s="3" customFormat="1" ht="19.5" customHeight="1" x14ac:dyDescent="0.3">
      <c r="A5" s="4">
        <v>26</v>
      </c>
      <c r="B5" s="4">
        <v>25</v>
      </c>
      <c r="C5" s="31"/>
      <c r="D5" s="4" t="s">
        <v>28</v>
      </c>
      <c r="E5" s="4" t="s">
        <v>11</v>
      </c>
      <c r="F5" s="33">
        <v>2.8</v>
      </c>
      <c r="G5" s="5">
        <v>0.2</v>
      </c>
      <c r="H5" s="5" t="s">
        <v>18</v>
      </c>
      <c r="I5" s="40">
        <f t="shared" si="0"/>
        <v>0.55999999999999994</v>
      </c>
      <c r="J5" s="41">
        <f t="shared" si="1"/>
        <v>8.3322630136986291</v>
      </c>
      <c r="K5" s="41">
        <f t="shared" si="2"/>
        <v>1.6799999999999997</v>
      </c>
      <c r="L5" s="13" t="str">
        <f t="shared" si="3"/>
        <v>30</v>
      </c>
      <c r="M5" s="42">
        <f t="shared" si="4"/>
        <v>45</v>
      </c>
      <c r="N5" s="20"/>
      <c r="O5" s="23"/>
    </row>
    <row r="6" spans="1:15" s="3" customFormat="1" ht="19.5" customHeight="1" x14ac:dyDescent="0.3">
      <c r="A6" s="4">
        <v>26</v>
      </c>
      <c r="B6" s="4">
        <v>26</v>
      </c>
      <c r="C6" s="31"/>
      <c r="D6" s="4" t="s">
        <v>28</v>
      </c>
      <c r="E6" s="4" t="s">
        <v>11</v>
      </c>
      <c r="F6" s="33">
        <v>27.7</v>
      </c>
      <c r="G6" s="5">
        <v>0.2</v>
      </c>
      <c r="H6" s="5" t="s">
        <v>18</v>
      </c>
      <c r="I6" s="40">
        <f t="shared" si="0"/>
        <v>5.54</v>
      </c>
      <c r="J6" s="41">
        <f t="shared" si="1"/>
        <v>82.429887671232876</v>
      </c>
      <c r="K6" s="41">
        <f t="shared" si="2"/>
        <v>16.62</v>
      </c>
      <c r="L6" s="13" t="str">
        <f t="shared" si="3"/>
        <v>120</v>
      </c>
      <c r="M6" s="42">
        <f t="shared" si="4"/>
        <v>180</v>
      </c>
      <c r="N6" s="20"/>
      <c r="O6" s="23"/>
    </row>
    <row r="7" spans="1:15" s="3" customFormat="1" ht="19.5" customHeight="1" x14ac:dyDescent="0.3">
      <c r="A7" s="4">
        <v>26</v>
      </c>
      <c r="B7" s="4">
        <v>22</v>
      </c>
      <c r="C7" s="31"/>
      <c r="D7" s="4" t="s">
        <v>28</v>
      </c>
      <c r="E7" s="4" t="s">
        <v>11</v>
      </c>
      <c r="F7" s="33">
        <v>0.5</v>
      </c>
      <c r="G7" s="5">
        <v>0.2</v>
      </c>
      <c r="H7" s="5" t="s">
        <v>18</v>
      </c>
      <c r="I7" s="40">
        <f t="shared" si="0"/>
        <v>0.1</v>
      </c>
      <c r="J7" s="41">
        <f t="shared" si="1"/>
        <v>1.4879041095890413</v>
      </c>
      <c r="K7" s="41">
        <f t="shared" si="2"/>
        <v>0.30000000000000004</v>
      </c>
      <c r="L7" s="13" t="str">
        <f t="shared" si="3"/>
        <v>30</v>
      </c>
      <c r="M7" s="42">
        <f t="shared" si="4"/>
        <v>45</v>
      </c>
      <c r="N7" s="20"/>
      <c r="O7" s="23"/>
    </row>
    <row r="8" spans="1:15" s="6" customFormat="1" ht="26.25" customHeight="1" x14ac:dyDescent="0.3">
      <c r="A8" s="15" t="s">
        <v>10</v>
      </c>
      <c r="B8" s="15"/>
      <c r="C8" s="15"/>
      <c r="D8" s="14"/>
      <c r="E8" s="14"/>
      <c r="F8" s="34">
        <f>SUM(F4:F7)</f>
        <v>39.200000000000003</v>
      </c>
      <c r="G8" s="16"/>
      <c r="H8" s="16"/>
      <c r="I8" s="17">
        <f>SUM(I4:I7)</f>
        <v>7.84</v>
      </c>
      <c r="J8" s="18">
        <f>SUM(J4:J7)</f>
        <v>116.65168219178082</v>
      </c>
      <c r="K8" s="18">
        <f>SUM(K4:K7)</f>
        <v>23.52</v>
      </c>
      <c r="L8" s="18"/>
      <c r="M8" s="18">
        <f>SUM(M4:M7)</f>
        <v>315</v>
      </c>
      <c r="N8" s="21"/>
      <c r="O8" s="7"/>
    </row>
    <row r="9" spans="1:15" s="6" customFormat="1" ht="19.5" customHeight="1" x14ac:dyDescent="0.3"/>
    <row r="12" spans="1:15" x14ac:dyDescent="0.25">
      <c r="A12" s="8"/>
      <c r="B12" s="8"/>
      <c r="C12" s="28" t="s">
        <v>5</v>
      </c>
      <c r="D12" s="29"/>
      <c r="E12" s="29"/>
      <c r="F12" s="29"/>
    </row>
    <row r="13" spans="1:15" ht="15.6" x14ac:dyDescent="0.3">
      <c r="A13" s="24"/>
      <c r="B13" s="24"/>
      <c r="C13" s="25" t="s">
        <v>15</v>
      </c>
    </row>
    <row r="14" spans="1:15" ht="15.6" x14ac:dyDescent="0.3">
      <c r="A14" s="9"/>
      <c r="B14" s="9"/>
      <c r="C14" s="27" t="s">
        <v>20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.6" x14ac:dyDescent="0.3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.6" x14ac:dyDescent="0.3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sheetProtection selectLockedCells="1"/>
  <protectedRanges>
    <protectedRange password="C909" sqref="F8 I8:N8 I4:M7 N1:N7" name="Range2"/>
    <protectedRange password="C909" sqref="O4:O7" name="Range2_1"/>
  </protectedRanges>
  <dataValidations count="1">
    <dataValidation type="list" allowBlank="1" showInputMessage="1" showErrorMessage="1" sqref="H4:H7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zoomScaleSheetLayoutView="75" workbookViewId="0">
      <selection activeCell="A27" sqref="A4:XFD27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27</v>
      </c>
      <c r="B4" s="4">
        <v>27</v>
      </c>
      <c r="C4" s="35"/>
      <c r="D4" s="4" t="s">
        <v>28</v>
      </c>
      <c r="E4" s="4" t="s">
        <v>11</v>
      </c>
      <c r="F4" s="33">
        <v>16</v>
      </c>
      <c r="G4" s="5">
        <v>0.2</v>
      </c>
      <c r="H4" s="5" t="s">
        <v>18</v>
      </c>
      <c r="I4" s="40">
        <f t="shared" ref="I4:I5" si="0">F4*G4</f>
        <v>3.2</v>
      </c>
      <c r="J4" s="41">
        <f t="shared" ref="J4:J5" si="1">IF(H4="Not-Determined",3,IF(H4="Non-Functional",2.4,IF(H4="Functional ",3.9,0)))*(((I4)*(325851)/365/1440)*(8))</f>
        <v>47.612931506849321</v>
      </c>
      <c r="K4" s="41">
        <f t="shared" ref="K4:K5" si="2">IF(H4="Not-Determined",3,IF(H4="Non-Functional",2.4,IF(H4="Functional ",3.9,0)))*F4*G4</f>
        <v>9.6000000000000014</v>
      </c>
      <c r="L4" s="13" t="str">
        <f t="shared" ref="L4:L5" si="3">IF(J4&lt;=0,"0",IF(J4&lt;=30,"30",IF(J4&lt;=75,"75",IF(J4&lt;=120,"120",IF(J4&lt;=160,"160",IF(J4&lt;=200,"200",IF(J4&lt;=400,"400",IF(J4&lt;=500,"500",IF(J4&lt;=800,"800",IF(J4&lt;=1000,"1000"))))))))))</f>
        <v>75</v>
      </c>
      <c r="M4" s="42">
        <f t="shared" ref="M4:M5" si="4">L4*1.5</f>
        <v>112.5</v>
      </c>
      <c r="N4" s="20"/>
      <c r="O4" s="23"/>
    </row>
    <row r="5" spans="1:15" s="3" customFormat="1" ht="19.5" customHeight="1" x14ac:dyDescent="0.3">
      <c r="A5" s="4">
        <v>27</v>
      </c>
      <c r="B5" s="4">
        <v>28</v>
      </c>
      <c r="C5" s="35"/>
      <c r="D5" s="4" t="s">
        <v>28</v>
      </c>
      <c r="E5" s="4" t="s">
        <v>11</v>
      </c>
      <c r="F5" s="33">
        <v>2.5</v>
      </c>
      <c r="G5" s="5">
        <v>0.2</v>
      </c>
      <c r="H5" s="5" t="s">
        <v>18</v>
      </c>
      <c r="I5" s="40">
        <f t="shared" si="0"/>
        <v>0.5</v>
      </c>
      <c r="J5" s="41">
        <f t="shared" si="1"/>
        <v>7.4395205479452056</v>
      </c>
      <c r="K5" s="41">
        <f t="shared" si="2"/>
        <v>1.5</v>
      </c>
      <c r="L5" s="13" t="str">
        <f t="shared" si="3"/>
        <v>30</v>
      </c>
      <c r="M5" s="42">
        <f t="shared" si="4"/>
        <v>45</v>
      </c>
      <c r="N5" s="20"/>
      <c r="O5" s="23"/>
    </row>
    <row r="6" spans="1:15" s="6" customFormat="1" ht="26.25" customHeight="1" x14ac:dyDescent="0.3">
      <c r="A6" s="15" t="s">
        <v>10</v>
      </c>
      <c r="B6" s="15"/>
      <c r="C6" s="15"/>
      <c r="D6" s="14"/>
      <c r="E6" s="14"/>
      <c r="F6" s="34">
        <f>SUM(F4:F5)</f>
        <v>18.5</v>
      </c>
      <c r="G6" s="16"/>
      <c r="H6" s="16"/>
      <c r="I6" s="17">
        <f>SUM(I4:I5)</f>
        <v>3.7</v>
      </c>
      <c r="J6" s="18">
        <f>SUM(J4:J5)</f>
        <v>55.052452054794529</v>
      </c>
      <c r="K6" s="18">
        <f>SUM(K4:K5)</f>
        <v>11.100000000000001</v>
      </c>
      <c r="L6" s="18"/>
      <c r="M6" s="18">
        <f>SUM(M4:M5)</f>
        <v>157.5</v>
      </c>
      <c r="N6" s="21"/>
      <c r="O6" s="7"/>
    </row>
    <row r="7" spans="1:15" s="6" customFormat="1" ht="19.5" customHeight="1" x14ac:dyDescent="0.3"/>
    <row r="10" spans="1:15" x14ac:dyDescent="0.25">
      <c r="A10" s="8"/>
      <c r="B10" s="8"/>
      <c r="C10" s="28" t="s">
        <v>5</v>
      </c>
      <c r="D10" s="29"/>
      <c r="E10" s="29"/>
      <c r="F10" s="29"/>
    </row>
    <row r="11" spans="1:15" ht="15.6" x14ac:dyDescent="0.3">
      <c r="A11" s="24"/>
      <c r="B11" s="24"/>
      <c r="C11" s="25" t="s">
        <v>15</v>
      </c>
    </row>
    <row r="12" spans="1:15" ht="15.6" x14ac:dyDescent="0.3">
      <c r="A12" s="9"/>
      <c r="B12" s="9"/>
      <c r="C12" s="27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 ht="15.6" x14ac:dyDescent="0.3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 selectLockedCells="1"/>
  <protectedRanges>
    <protectedRange password="C909" sqref="F6 I6:N6 I4:M5 N1:N5" name="Range2"/>
    <protectedRange password="C909" sqref="O4:O5" name="Range2_1"/>
  </protectedRanges>
  <dataValidations count="1">
    <dataValidation type="list" allowBlank="1" showInputMessage="1" showErrorMessage="1" sqref="H4:H5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Normal="100" zoomScaleSheetLayoutView="75" workbookViewId="0">
      <selection activeCell="A25" sqref="A25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34</v>
      </c>
      <c r="B4" s="4">
        <v>31</v>
      </c>
      <c r="C4" s="35"/>
      <c r="D4" s="4" t="s">
        <v>28</v>
      </c>
      <c r="E4" s="4" t="s">
        <v>11</v>
      </c>
      <c r="F4" s="33">
        <v>0.4</v>
      </c>
      <c r="G4" s="5">
        <v>0.2</v>
      </c>
      <c r="H4" s="5" t="s">
        <v>18</v>
      </c>
      <c r="I4" s="40">
        <f t="shared" ref="I4:I7" si="0">F4*G4</f>
        <v>8.0000000000000016E-2</v>
      </c>
      <c r="J4" s="41">
        <f t="shared" ref="J4:J7" si="1">IF(H4="Not-Determined",3,IF(H4="Non-Functional",2.4,IF(H4="Functional ",3.9,0)))*(((I4)*(325851)/365/1440)*(8))</f>
        <v>1.1903232876712331</v>
      </c>
      <c r="K4" s="41">
        <f t="shared" ref="K4:K7" si="2">IF(H4="Not-Determined",3,IF(H4="Non-Functional",2.4,IF(H4="Functional ",3.9,0)))*F4*G4</f>
        <v>0.24000000000000005</v>
      </c>
      <c r="L4" s="13" t="str">
        <f t="shared" ref="L4:L7" si="3">IF(J4&lt;=0,"0",IF(J4&lt;=30,"30",IF(J4&lt;=75,"75",IF(J4&lt;=120,"120",IF(J4&lt;=160,"160",IF(J4&lt;=200,"200",IF(J4&lt;=400,"400",IF(J4&lt;=500,"500",IF(J4&lt;=800,"800",IF(J4&lt;=1000,"1000"))))))))))</f>
        <v>30</v>
      </c>
      <c r="M4" s="42">
        <f t="shared" ref="M4:M7" si="4">L4*1.5</f>
        <v>45</v>
      </c>
      <c r="N4" s="20"/>
      <c r="O4" s="23"/>
    </row>
    <row r="5" spans="1:15" s="3" customFormat="1" ht="19.5" customHeight="1" x14ac:dyDescent="0.3">
      <c r="A5" s="4">
        <v>34</v>
      </c>
      <c r="B5" s="4">
        <v>32</v>
      </c>
      <c r="C5" s="35"/>
      <c r="D5" s="4" t="s">
        <v>28</v>
      </c>
      <c r="E5" s="4" t="s">
        <v>11</v>
      </c>
      <c r="F5" s="33">
        <v>9</v>
      </c>
      <c r="G5" s="5">
        <v>0.2</v>
      </c>
      <c r="H5" s="5" t="s">
        <v>18</v>
      </c>
      <c r="I5" s="40">
        <f t="shared" si="0"/>
        <v>1.8</v>
      </c>
      <c r="J5" s="41">
        <f t="shared" si="1"/>
        <v>26.782273972602745</v>
      </c>
      <c r="K5" s="41">
        <f t="shared" si="2"/>
        <v>5.4</v>
      </c>
      <c r="L5" s="13" t="str">
        <f t="shared" si="3"/>
        <v>30</v>
      </c>
      <c r="M5" s="42">
        <f t="shared" si="4"/>
        <v>45</v>
      </c>
      <c r="N5" s="20"/>
      <c r="O5" s="23"/>
    </row>
    <row r="6" spans="1:15" s="3" customFormat="1" ht="19.5" customHeight="1" x14ac:dyDescent="0.3">
      <c r="A6" s="4">
        <v>34</v>
      </c>
      <c r="B6" s="4">
        <v>33</v>
      </c>
      <c r="C6" s="35"/>
      <c r="D6" s="4" t="s">
        <v>28</v>
      </c>
      <c r="E6" s="4" t="s">
        <v>11</v>
      </c>
      <c r="F6" s="33">
        <v>5</v>
      </c>
      <c r="G6" s="5">
        <v>0.2</v>
      </c>
      <c r="H6" s="5" t="s">
        <v>18</v>
      </c>
      <c r="I6" s="40">
        <f t="shared" si="0"/>
        <v>1</v>
      </c>
      <c r="J6" s="41">
        <f t="shared" si="1"/>
        <v>14.879041095890411</v>
      </c>
      <c r="K6" s="41">
        <f t="shared" si="2"/>
        <v>3</v>
      </c>
      <c r="L6" s="13" t="str">
        <f t="shared" si="3"/>
        <v>30</v>
      </c>
      <c r="M6" s="42">
        <f t="shared" si="4"/>
        <v>45</v>
      </c>
      <c r="N6" s="20"/>
      <c r="O6" s="23"/>
    </row>
    <row r="7" spans="1:15" s="3" customFormat="1" ht="19.5" customHeight="1" x14ac:dyDescent="0.3">
      <c r="A7" s="4">
        <v>34</v>
      </c>
      <c r="B7" s="4">
        <v>34</v>
      </c>
      <c r="C7" s="35"/>
      <c r="D7" s="4" t="s">
        <v>28</v>
      </c>
      <c r="E7" s="4" t="s">
        <v>11</v>
      </c>
      <c r="F7" s="33">
        <v>26.8</v>
      </c>
      <c r="G7" s="5">
        <v>0.2</v>
      </c>
      <c r="H7" s="5" t="s">
        <v>18</v>
      </c>
      <c r="I7" s="40">
        <f t="shared" si="0"/>
        <v>5.36</v>
      </c>
      <c r="J7" s="41">
        <f t="shared" si="1"/>
        <v>79.751660273972618</v>
      </c>
      <c r="K7" s="41">
        <f t="shared" si="2"/>
        <v>16.080000000000002</v>
      </c>
      <c r="L7" s="13" t="str">
        <f t="shared" si="3"/>
        <v>120</v>
      </c>
      <c r="M7" s="42">
        <f t="shared" si="4"/>
        <v>180</v>
      </c>
      <c r="N7" s="20"/>
      <c r="O7" s="23"/>
    </row>
    <row r="8" spans="1:15" s="6" customFormat="1" ht="26.25" customHeight="1" x14ac:dyDescent="0.3">
      <c r="A8" s="15" t="s">
        <v>10</v>
      </c>
      <c r="B8" s="15"/>
      <c r="C8" s="15"/>
      <c r="D8" s="14"/>
      <c r="E8" s="14"/>
      <c r="F8" s="34">
        <f>SUM(F4:F7)</f>
        <v>41.2</v>
      </c>
      <c r="G8" s="16"/>
      <c r="H8" s="16"/>
      <c r="I8" s="17">
        <f>SUM(I4:I7)</f>
        <v>8.24</v>
      </c>
      <c r="J8" s="18">
        <f>SUM(J4:J7)</f>
        <v>122.603298630137</v>
      </c>
      <c r="K8" s="18">
        <f>SUM(K4:K7)</f>
        <v>24.720000000000002</v>
      </c>
      <c r="L8" s="18"/>
      <c r="M8" s="18">
        <f>SUM(M4:M7)</f>
        <v>315</v>
      </c>
      <c r="N8" s="21"/>
      <c r="O8" s="7"/>
    </row>
    <row r="9" spans="1:15" s="6" customFormat="1" ht="19.5" customHeight="1" x14ac:dyDescent="0.3"/>
    <row r="12" spans="1:15" x14ac:dyDescent="0.25">
      <c r="A12" s="8"/>
      <c r="B12" s="8"/>
      <c r="C12" s="28" t="s">
        <v>5</v>
      </c>
      <c r="D12" s="29"/>
      <c r="E12" s="29"/>
      <c r="F12" s="29"/>
    </row>
    <row r="13" spans="1:15" ht="15.6" x14ac:dyDescent="0.3">
      <c r="A13" s="24"/>
      <c r="B13" s="24"/>
      <c r="C13" s="25" t="s">
        <v>15</v>
      </c>
    </row>
    <row r="14" spans="1:15" ht="15.6" x14ac:dyDescent="0.3">
      <c r="A14" s="9"/>
      <c r="B14" s="9"/>
      <c r="C14" s="27" t="s">
        <v>20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.6" x14ac:dyDescent="0.3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.6" x14ac:dyDescent="0.3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sheetProtection selectLockedCells="1"/>
  <protectedRanges>
    <protectedRange password="C909" sqref="F8 I8:N8 I4:M7 N1:N7" name="Range2"/>
    <protectedRange password="C909" sqref="O4:O7" name="Range2_1"/>
  </protectedRanges>
  <dataValidations count="1">
    <dataValidation type="list" allowBlank="1" showInputMessage="1" showErrorMessage="1" sqref="H4:H7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workbookViewId="0">
      <selection activeCell="H83" sqref="H83"/>
    </sheetView>
  </sheetViews>
  <sheetFormatPr defaultRowHeight="14.4" x14ac:dyDescent="0.3"/>
  <cols>
    <col min="2" max="2" width="14.88671875" bestFit="1" customWidth="1"/>
  </cols>
  <sheetData>
    <row r="1" spans="2:2" x14ac:dyDescent="0.3">
      <c r="B1" s="26" t="s">
        <v>16</v>
      </c>
    </row>
    <row r="2" spans="2:2" x14ac:dyDescent="0.3">
      <c r="B2" t="s">
        <v>17</v>
      </c>
    </row>
    <row r="3" spans="2:2" x14ac:dyDescent="0.3">
      <c r="B3" t="s">
        <v>21</v>
      </c>
    </row>
    <row r="4" spans="2:2" x14ac:dyDescent="0.3">
      <c r="B4" t="s">
        <v>18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zoomScaleSheetLayoutView="75" workbookViewId="0">
      <selection activeCell="B24" sqref="B24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35</v>
      </c>
      <c r="B4" s="4">
        <v>35</v>
      </c>
      <c r="C4" s="43"/>
      <c r="D4" s="4" t="s">
        <v>28</v>
      </c>
      <c r="E4" s="4" t="s">
        <v>11</v>
      </c>
      <c r="F4" s="33">
        <v>26.4</v>
      </c>
      <c r="G4" s="5">
        <v>0.2</v>
      </c>
      <c r="H4" s="5" t="s">
        <v>18</v>
      </c>
      <c r="I4" s="40">
        <f t="shared" ref="I4:I5" si="0">F4*G4</f>
        <v>5.28</v>
      </c>
      <c r="J4" s="41">
        <f t="shared" ref="J4:J5" si="1">IF(H4="Not-Determined",3,IF(H4="Non-Functional",2.4,IF(H4="Functional ",3.9,0)))*(((I4)*(325851)/365/1440)*(8))</f>
        <v>78.56133698630137</v>
      </c>
      <c r="K4" s="41">
        <f t="shared" ref="K4:K5" si="2">IF(H4="Not-Determined",3,IF(H4="Non-Functional",2.4,IF(H4="Functional ",3.9,0)))*F4*G4</f>
        <v>15.839999999999998</v>
      </c>
      <c r="L4" s="13" t="str">
        <f t="shared" ref="L4:L5" si="3">IF(J4&lt;=0,"0",IF(J4&lt;=30,"30",IF(J4&lt;=75,"75",IF(J4&lt;=120,"120",IF(J4&lt;=160,"160",IF(J4&lt;=200,"200",IF(J4&lt;=400,"400",IF(J4&lt;=500,"500",IF(J4&lt;=800,"800",IF(J4&lt;=1000,"1000"))))))))))</f>
        <v>120</v>
      </c>
      <c r="M4" s="42">
        <f t="shared" ref="M4:M5" si="4">L4*1.5</f>
        <v>180</v>
      </c>
      <c r="N4" s="20"/>
      <c r="O4" s="23"/>
    </row>
    <row r="5" spans="1:15" s="3" customFormat="1" ht="19.5" customHeight="1" x14ac:dyDescent="0.3">
      <c r="A5" s="4">
        <v>35</v>
      </c>
      <c r="B5" s="4">
        <v>36</v>
      </c>
      <c r="C5" s="43"/>
      <c r="D5" s="4" t="s">
        <v>28</v>
      </c>
      <c r="E5" s="4" t="s">
        <v>11</v>
      </c>
      <c r="F5" s="33">
        <v>0.3</v>
      </c>
      <c r="G5" s="5">
        <v>0.2</v>
      </c>
      <c r="H5" s="5" t="s">
        <v>18</v>
      </c>
      <c r="I5" s="40">
        <f t="shared" si="0"/>
        <v>0.06</v>
      </c>
      <c r="J5" s="41">
        <f t="shared" si="1"/>
        <v>0.89274246575342464</v>
      </c>
      <c r="K5" s="41">
        <f t="shared" si="2"/>
        <v>0.18</v>
      </c>
      <c r="L5" s="13" t="str">
        <f t="shared" si="3"/>
        <v>30</v>
      </c>
      <c r="M5" s="42">
        <f t="shared" si="4"/>
        <v>45</v>
      </c>
      <c r="N5" s="20"/>
      <c r="O5" s="23"/>
    </row>
    <row r="6" spans="1:15" s="6" customFormat="1" ht="26.25" customHeight="1" x14ac:dyDescent="0.3">
      <c r="A6" s="15" t="s">
        <v>10</v>
      </c>
      <c r="B6" s="15"/>
      <c r="C6" s="15"/>
      <c r="D6" s="14"/>
      <c r="E6" s="14"/>
      <c r="F6" s="34">
        <f>SUM(F4:F5)</f>
        <v>26.7</v>
      </c>
      <c r="G6" s="16"/>
      <c r="H6" s="16"/>
      <c r="I6" s="17">
        <f>SUM(I4:I5)</f>
        <v>5.34</v>
      </c>
      <c r="J6" s="18">
        <f>SUM(J4:J5)</f>
        <v>79.454079452054799</v>
      </c>
      <c r="K6" s="18">
        <f>SUM(K4:K5)</f>
        <v>16.02</v>
      </c>
      <c r="L6" s="18"/>
      <c r="M6" s="18">
        <f>SUM(M4:M5)</f>
        <v>225</v>
      </c>
      <c r="N6" s="21"/>
      <c r="O6" s="7"/>
    </row>
    <row r="7" spans="1:15" s="6" customFormat="1" ht="19.5" customHeight="1" x14ac:dyDescent="0.3"/>
    <row r="10" spans="1:15" x14ac:dyDescent="0.25">
      <c r="A10" s="8"/>
      <c r="B10" s="8"/>
      <c r="C10" s="28" t="s">
        <v>5</v>
      </c>
      <c r="D10" s="29"/>
      <c r="E10" s="29"/>
      <c r="F10" s="29"/>
    </row>
    <row r="11" spans="1:15" ht="15.6" x14ac:dyDescent="0.3">
      <c r="A11" s="24"/>
      <c r="B11" s="24"/>
      <c r="C11" s="25" t="s">
        <v>15</v>
      </c>
    </row>
    <row r="12" spans="1:15" ht="15.6" x14ac:dyDescent="0.3">
      <c r="A12" s="9"/>
      <c r="B12" s="9"/>
      <c r="C12" s="27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 ht="15.6" x14ac:dyDescent="0.3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 selectLockedCells="1"/>
  <protectedRanges>
    <protectedRange password="C909" sqref="F6 I6:N6 I4:M5 N1:N5" name="Range2"/>
    <protectedRange password="C909" sqref="O4:O5" name="Range2_1"/>
  </protectedRanges>
  <dataValidations count="1">
    <dataValidation type="list" allowBlank="1" showInputMessage="1" showErrorMessage="1" sqref="H4:H5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zoomScaleSheetLayoutView="75" workbookViewId="0">
      <selection activeCell="B26" sqref="B26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36</v>
      </c>
      <c r="B4" s="4">
        <v>35</v>
      </c>
      <c r="C4" s="30"/>
      <c r="D4" s="4" t="s">
        <v>28</v>
      </c>
      <c r="E4" s="4" t="s">
        <v>11</v>
      </c>
      <c r="F4" s="33">
        <v>0.9</v>
      </c>
      <c r="G4" s="5">
        <v>0.2</v>
      </c>
      <c r="H4" s="5" t="s">
        <v>18</v>
      </c>
      <c r="I4" s="40">
        <f t="shared" ref="I4:I6" si="0">F4*G4</f>
        <v>0.18000000000000002</v>
      </c>
      <c r="J4" s="41">
        <f t="shared" ref="J4:J6" si="1">IF(H4="Not-Determined",3,IF(H4="Non-Functional",2.4,IF(H4="Functional ",3.9,0)))*(((I4)*(325851)/365/1440)*(8))</f>
        <v>2.6782273972602741</v>
      </c>
      <c r="K4" s="41">
        <f t="shared" ref="K4:K6" si="2">IF(H4="Not-Determined",3,IF(H4="Non-Functional",2.4,IF(H4="Functional ",3.9,0)))*F4*G4</f>
        <v>0.54</v>
      </c>
      <c r="L4" s="13" t="str">
        <f t="shared" ref="L4:L6" si="3">IF(J4&lt;=0,"0",IF(J4&lt;=30,"30",IF(J4&lt;=75,"75",IF(J4&lt;=120,"120",IF(J4&lt;=160,"160",IF(J4&lt;=200,"200",IF(J4&lt;=400,"400",IF(J4&lt;=500,"500",IF(J4&lt;=800,"800",IF(J4&lt;=1000,"1000"))))))))))</f>
        <v>30</v>
      </c>
      <c r="M4" s="42">
        <f t="shared" ref="M4:M6" si="4">L4*1.5</f>
        <v>45</v>
      </c>
      <c r="N4" s="20"/>
      <c r="O4" s="23"/>
    </row>
    <row r="5" spans="1:15" s="3" customFormat="1" ht="19.5" customHeight="1" x14ac:dyDescent="0.3">
      <c r="A5" s="4">
        <v>36</v>
      </c>
      <c r="B5" s="4">
        <v>36</v>
      </c>
      <c r="C5" s="30"/>
      <c r="D5" s="4" t="s">
        <v>28</v>
      </c>
      <c r="E5" s="4" t="s">
        <v>11</v>
      </c>
      <c r="F5" s="33">
        <v>25.8</v>
      </c>
      <c r="G5" s="5">
        <v>0.2</v>
      </c>
      <c r="H5" s="5" t="s">
        <v>18</v>
      </c>
      <c r="I5" s="40">
        <f t="shared" si="0"/>
        <v>5.16</v>
      </c>
      <c r="J5" s="41">
        <f t="shared" si="1"/>
        <v>76.775852054794527</v>
      </c>
      <c r="K5" s="41">
        <f t="shared" si="2"/>
        <v>15.480000000000002</v>
      </c>
      <c r="L5" s="13" t="str">
        <f t="shared" si="3"/>
        <v>120</v>
      </c>
      <c r="M5" s="42">
        <f t="shared" si="4"/>
        <v>180</v>
      </c>
      <c r="N5" s="20"/>
      <c r="O5" s="23"/>
    </row>
    <row r="6" spans="1:15" s="3" customFormat="1" ht="19.5" customHeight="1" x14ac:dyDescent="0.3">
      <c r="A6" s="4">
        <v>36</v>
      </c>
      <c r="B6" s="4">
        <v>38</v>
      </c>
      <c r="C6" s="30"/>
      <c r="D6" s="4" t="s">
        <v>28</v>
      </c>
      <c r="E6" s="4" t="s">
        <v>11</v>
      </c>
      <c r="F6" s="33">
        <v>0.6</v>
      </c>
      <c r="G6" s="5">
        <v>0.2</v>
      </c>
      <c r="H6" s="5" t="s">
        <v>18</v>
      </c>
      <c r="I6" s="40">
        <f t="shared" si="0"/>
        <v>0.12</v>
      </c>
      <c r="J6" s="41">
        <f t="shared" si="1"/>
        <v>1.7854849315068493</v>
      </c>
      <c r="K6" s="41">
        <f t="shared" si="2"/>
        <v>0.36</v>
      </c>
      <c r="L6" s="13" t="str">
        <f t="shared" si="3"/>
        <v>30</v>
      </c>
      <c r="M6" s="42">
        <f t="shared" si="4"/>
        <v>45</v>
      </c>
      <c r="N6" s="20"/>
      <c r="O6" s="23"/>
    </row>
    <row r="7" spans="1:15" s="6" customFormat="1" ht="26.25" customHeight="1" x14ac:dyDescent="0.3">
      <c r="A7" s="15" t="s">
        <v>10</v>
      </c>
      <c r="B7" s="15"/>
      <c r="C7" s="15"/>
      <c r="D7" s="14"/>
      <c r="E7" s="14"/>
      <c r="F7" s="34">
        <f>SUM(F4:F6)</f>
        <v>27.3</v>
      </c>
      <c r="G7" s="16"/>
      <c r="H7" s="16"/>
      <c r="I7" s="17">
        <f>SUM(I4:I6)</f>
        <v>5.46</v>
      </c>
      <c r="J7" s="18">
        <f>SUM(J4:J6)</f>
        <v>81.239564383561643</v>
      </c>
      <c r="K7" s="18">
        <f>SUM(K4:K6)</f>
        <v>16.380000000000003</v>
      </c>
      <c r="L7" s="18"/>
      <c r="M7" s="18">
        <f>SUM(M4:M6)</f>
        <v>270</v>
      </c>
      <c r="N7" s="21"/>
      <c r="O7" s="7"/>
    </row>
    <row r="8" spans="1:15" s="6" customFormat="1" ht="19.5" customHeight="1" x14ac:dyDescent="0.3"/>
    <row r="11" spans="1:15" x14ac:dyDescent="0.25">
      <c r="A11" s="8"/>
      <c r="B11" s="8"/>
      <c r="C11" s="28" t="s">
        <v>5</v>
      </c>
      <c r="D11" s="29"/>
      <c r="E11" s="29"/>
      <c r="F11" s="29"/>
    </row>
    <row r="12" spans="1:15" ht="15.6" x14ac:dyDescent="0.3">
      <c r="A12" s="24"/>
      <c r="B12" s="24"/>
      <c r="C12" s="25" t="s">
        <v>15</v>
      </c>
    </row>
    <row r="13" spans="1:15" ht="15.6" x14ac:dyDescent="0.3">
      <c r="A13" s="9"/>
      <c r="B13" s="9"/>
      <c r="C13" s="27" t="s">
        <v>20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.6" x14ac:dyDescent="0.3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sheetProtection selectLockedCells="1"/>
  <protectedRanges>
    <protectedRange password="C909" sqref="F7 I7:N7 I4:M6 N1:N6" name="Range2"/>
    <protectedRange password="C909" sqref="O4:O6" name="Range2_1"/>
  </protectedRanges>
  <dataValidations count="1">
    <dataValidation type="list" allowBlank="1" showInputMessage="1" showErrorMessage="1" sqref="H4:H6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zoomScaleSheetLayoutView="75" workbookViewId="0">
      <selection activeCell="E15" sqref="E15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37</v>
      </c>
      <c r="B4" s="4">
        <v>36</v>
      </c>
      <c r="C4" s="43"/>
      <c r="D4" s="4" t="s">
        <v>33</v>
      </c>
      <c r="E4" s="4" t="s">
        <v>11</v>
      </c>
      <c r="F4" s="33">
        <v>0.7</v>
      </c>
      <c r="G4" s="5">
        <v>0.9</v>
      </c>
      <c r="H4" s="5" t="s">
        <v>17</v>
      </c>
      <c r="I4" s="40">
        <f t="shared" ref="I4:I5" si="0">F4*G4</f>
        <v>0.63</v>
      </c>
      <c r="J4" s="41">
        <f t="shared" ref="J4:J5" si="1">IF(H4="Not-Determined",3,IF(H4="Non-Functional",2.4,IF(H4="Functional ",3.9,0)))*(((I4)*(325851)/365/1440)*(8))</f>
        <v>12.185934657534247</v>
      </c>
      <c r="K4" s="41">
        <f t="shared" ref="K4:K5" si="2">IF(H4="Not-Determined",3,IF(H4="Non-Functional",2.4,IF(H4="Functional ",3.9,0)))*F4*G4</f>
        <v>2.4569999999999999</v>
      </c>
      <c r="L4" s="13" t="str">
        <f t="shared" ref="L4:L5" si="3">IF(J4&lt;=0,"0",IF(J4&lt;=30,"30",IF(J4&lt;=75,"75",IF(J4&lt;=120,"120",IF(J4&lt;=160,"160",IF(J4&lt;=200,"200",IF(J4&lt;=400,"400",IF(J4&lt;=500,"500",IF(J4&lt;=800,"800",IF(J4&lt;=1000,"1000"))))))))))</f>
        <v>30</v>
      </c>
      <c r="M4" s="42">
        <f t="shared" ref="M4:M5" si="4">L4*1.5</f>
        <v>45</v>
      </c>
      <c r="N4" s="20"/>
      <c r="O4" s="23"/>
    </row>
    <row r="5" spans="1:15" s="3" customFormat="1" ht="19.5" customHeight="1" x14ac:dyDescent="0.3">
      <c r="A5" s="4">
        <v>37</v>
      </c>
      <c r="B5" s="4">
        <v>37</v>
      </c>
      <c r="C5" s="43"/>
      <c r="D5" s="4" t="s">
        <v>33</v>
      </c>
      <c r="E5" s="4" t="s">
        <v>11</v>
      </c>
      <c r="F5" s="33">
        <v>5</v>
      </c>
      <c r="G5" s="5">
        <v>0.9</v>
      </c>
      <c r="H5" s="5" t="s">
        <v>17</v>
      </c>
      <c r="I5" s="40">
        <f t="shared" si="0"/>
        <v>4.5</v>
      </c>
      <c r="J5" s="41">
        <f t="shared" si="1"/>
        <v>87.042390410958902</v>
      </c>
      <c r="K5" s="41">
        <f t="shared" si="2"/>
        <v>17.55</v>
      </c>
      <c r="L5" s="13" t="str">
        <f t="shared" si="3"/>
        <v>120</v>
      </c>
      <c r="M5" s="42">
        <f t="shared" si="4"/>
        <v>180</v>
      </c>
      <c r="N5" s="20"/>
      <c r="O5" s="23"/>
    </row>
    <row r="6" spans="1:15" s="6" customFormat="1" ht="26.25" customHeight="1" x14ac:dyDescent="0.3">
      <c r="A6" s="15" t="s">
        <v>10</v>
      </c>
      <c r="B6" s="15"/>
      <c r="C6" s="15"/>
      <c r="D6" s="14"/>
      <c r="E6" s="14"/>
      <c r="F6" s="34">
        <f>SUM(F4:F5)</f>
        <v>5.7</v>
      </c>
      <c r="G6" s="16"/>
      <c r="H6" s="16"/>
      <c r="I6" s="17">
        <f>SUM(I4:I5)</f>
        <v>5.13</v>
      </c>
      <c r="J6" s="18">
        <f>SUM(J4:J5)</f>
        <v>99.228325068493149</v>
      </c>
      <c r="K6" s="18">
        <f>SUM(K4:K5)</f>
        <v>20.007000000000001</v>
      </c>
      <c r="L6" s="18"/>
      <c r="M6" s="18">
        <f>SUM(M4:M5)</f>
        <v>225</v>
      </c>
      <c r="N6" s="21"/>
      <c r="O6" s="7"/>
    </row>
    <row r="7" spans="1:15" s="6" customFormat="1" ht="19.5" customHeight="1" x14ac:dyDescent="0.3"/>
    <row r="10" spans="1:15" x14ac:dyDescent="0.25">
      <c r="A10" s="8"/>
      <c r="B10" s="8"/>
      <c r="C10" s="28" t="s">
        <v>5</v>
      </c>
      <c r="D10" s="29"/>
      <c r="E10" s="29"/>
      <c r="F10" s="29"/>
    </row>
    <row r="11" spans="1:15" ht="15.6" x14ac:dyDescent="0.3">
      <c r="A11" s="24"/>
      <c r="B11" s="24"/>
      <c r="C11" s="25" t="s">
        <v>15</v>
      </c>
    </row>
    <row r="12" spans="1:15" ht="15.6" x14ac:dyDescent="0.3">
      <c r="A12" s="9"/>
      <c r="B12" s="9"/>
      <c r="C12" s="27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 ht="15.6" x14ac:dyDescent="0.3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 selectLockedCells="1"/>
  <protectedRanges>
    <protectedRange password="C909" sqref="F6 I6:N6 I4:M5 N1:N5" name="Range2"/>
    <protectedRange password="C909" sqref="O4:O5" name="Range2_1"/>
  </protectedRanges>
  <dataValidations count="1">
    <dataValidation type="list" allowBlank="1" showInputMessage="1" showErrorMessage="1" sqref="H4:H5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zoomScaleSheetLayoutView="75" workbookViewId="0">
      <selection activeCell="A47" sqref="A4:XFD47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39</v>
      </c>
      <c r="B4" s="4">
        <v>38</v>
      </c>
      <c r="C4" s="32"/>
      <c r="D4" s="4" t="s">
        <v>32</v>
      </c>
      <c r="E4" s="4" t="s">
        <v>36</v>
      </c>
      <c r="F4" s="33">
        <v>0.1</v>
      </c>
      <c r="G4" s="5">
        <v>0.2</v>
      </c>
      <c r="H4" s="5" t="s">
        <v>18</v>
      </c>
      <c r="I4" s="40">
        <f t="shared" ref="I4:I5" si="0">F4*G4</f>
        <v>2.0000000000000004E-2</v>
      </c>
      <c r="J4" s="41">
        <f t="shared" ref="J4:J5" si="1">IF(H4="Not-Determined",3,IF(H4="Non-Functional",2.4,IF(H4="Functional ",3.9,0)))*(((I4)*(325851)/365/1440)*(8))</f>
        <v>0.29758082191780827</v>
      </c>
      <c r="K4" s="41">
        <f t="shared" ref="K4:K5" si="2">IF(H4="Not-Determined",3,IF(H4="Non-Functional",2.4,IF(H4="Functional ",3.9,0)))*F4*G4</f>
        <v>6.0000000000000012E-2</v>
      </c>
      <c r="L4" s="13" t="str">
        <f t="shared" ref="L4:L5" si="3">IF(J4&lt;=0,"0",IF(J4&lt;=30,"30",IF(J4&lt;=75,"75",IF(J4&lt;=120,"120",IF(J4&lt;=160,"160",IF(J4&lt;=200,"200",IF(J4&lt;=400,"400",IF(J4&lt;=500,"500",IF(J4&lt;=800,"800",IF(J4&lt;=1000,"1000"))))))))))</f>
        <v>30</v>
      </c>
      <c r="M4" s="42">
        <f t="shared" ref="M4:M5" si="4">L4*1.5</f>
        <v>45</v>
      </c>
      <c r="N4" s="20"/>
      <c r="O4" s="23"/>
    </row>
    <row r="5" spans="1:15" s="3" customFormat="1" ht="19.5" customHeight="1" x14ac:dyDescent="0.3">
      <c r="A5" s="4">
        <v>39</v>
      </c>
      <c r="B5" s="4">
        <v>39</v>
      </c>
      <c r="C5" s="32"/>
      <c r="D5" s="4" t="s">
        <v>32</v>
      </c>
      <c r="E5" s="4" t="s">
        <v>36</v>
      </c>
      <c r="F5" s="33">
        <v>13</v>
      </c>
      <c r="G5" s="5">
        <v>0.2</v>
      </c>
      <c r="H5" s="5" t="s">
        <v>18</v>
      </c>
      <c r="I5" s="40">
        <f t="shared" si="0"/>
        <v>2.6</v>
      </c>
      <c r="J5" s="41">
        <f t="shared" si="1"/>
        <v>38.685506849315068</v>
      </c>
      <c r="K5" s="41">
        <f t="shared" si="2"/>
        <v>7.8000000000000007</v>
      </c>
      <c r="L5" s="13" t="str">
        <f t="shared" si="3"/>
        <v>75</v>
      </c>
      <c r="M5" s="42">
        <f t="shared" si="4"/>
        <v>112.5</v>
      </c>
      <c r="N5" s="20"/>
      <c r="O5" s="23"/>
    </row>
    <row r="6" spans="1:15" s="6" customFormat="1" ht="26.25" customHeight="1" x14ac:dyDescent="0.3">
      <c r="A6" s="15" t="s">
        <v>10</v>
      </c>
      <c r="B6" s="15"/>
      <c r="C6" s="15"/>
      <c r="D6" s="14"/>
      <c r="E6" s="14"/>
      <c r="F6" s="34">
        <f>SUM(F4:F5)</f>
        <v>13.1</v>
      </c>
      <c r="G6" s="16"/>
      <c r="H6" s="16"/>
      <c r="I6" s="17">
        <f>SUM(I4:I5)</f>
        <v>2.62</v>
      </c>
      <c r="J6" s="18">
        <f>SUM(J4:J5)</f>
        <v>38.983087671232873</v>
      </c>
      <c r="K6" s="18">
        <f>SUM(K4:K5)</f>
        <v>7.86</v>
      </c>
      <c r="L6" s="18"/>
      <c r="M6" s="18">
        <f>SUM(M4:M5)</f>
        <v>157.5</v>
      </c>
      <c r="N6" s="21"/>
      <c r="O6" s="7"/>
    </row>
    <row r="7" spans="1:15" s="6" customFormat="1" ht="19.5" customHeight="1" x14ac:dyDescent="0.3"/>
    <row r="10" spans="1:15" x14ac:dyDescent="0.25">
      <c r="A10" s="8"/>
      <c r="B10" s="8"/>
      <c r="C10" s="28" t="s">
        <v>5</v>
      </c>
      <c r="D10" s="29"/>
      <c r="E10" s="29"/>
      <c r="F10" s="29"/>
    </row>
    <row r="11" spans="1:15" ht="15.6" x14ac:dyDescent="0.3">
      <c r="A11" s="24"/>
      <c r="B11" s="24"/>
      <c r="C11" s="25" t="s">
        <v>15</v>
      </c>
    </row>
    <row r="12" spans="1:15" ht="15.6" x14ac:dyDescent="0.3">
      <c r="A12" s="9"/>
      <c r="B12" s="9"/>
      <c r="C12" s="27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 ht="15.6" x14ac:dyDescent="0.3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 selectLockedCells="1"/>
  <protectedRanges>
    <protectedRange password="C909" sqref="F6 I6:N6 I4:M5 N1:N5" name="Range2"/>
    <protectedRange password="C909" sqref="O4:O5" name="Range2_1"/>
  </protectedRanges>
  <dataValidations count="1">
    <dataValidation type="list" allowBlank="1" showInputMessage="1" showErrorMessage="1" sqref="H4:H5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zoomScaleSheetLayoutView="75" workbookViewId="0">
      <selection activeCell="B28" sqref="B28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47</v>
      </c>
      <c r="B4" s="4" t="s">
        <v>40</v>
      </c>
      <c r="C4" s="32"/>
      <c r="D4" s="4" t="s">
        <v>27</v>
      </c>
      <c r="E4" s="4" t="s">
        <v>25</v>
      </c>
      <c r="F4" s="33">
        <v>43.6</v>
      </c>
      <c r="G4" s="5">
        <v>0.15</v>
      </c>
      <c r="H4" s="5" t="s">
        <v>18</v>
      </c>
      <c r="I4" s="40">
        <f t="shared" ref="I4:I5" si="0">F4*G4</f>
        <v>6.54</v>
      </c>
      <c r="J4" s="41">
        <f t="shared" ref="J4:J5" si="1">IF(H4="Not-Determined",3,IF(H4="Non-Functional",2.4,IF(H4="Functional ",3.9,0)))*(((I4)*(325851)/365/1440)*(8))</f>
        <v>97.308928767123305</v>
      </c>
      <c r="K4" s="41">
        <f t="shared" ref="K4:K5" si="2">IF(H4="Not-Determined",3,IF(H4="Non-Functional",2.4,IF(H4="Functional ",3.9,0)))*F4*G4</f>
        <v>19.62</v>
      </c>
      <c r="L4" s="13" t="str">
        <f t="shared" ref="L4:L5" si="3">IF(J4&lt;=0,"0",IF(J4&lt;=30,"30",IF(J4&lt;=75,"75",IF(J4&lt;=120,"120",IF(J4&lt;=160,"160",IF(J4&lt;=200,"200",IF(J4&lt;=400,"400",IF(J4&lt;=500,"500",IF(J4&lt;=800,"800",IF(J4&lt;=1000,"1000"))))))))))</f>
        <v>120</v>
      </c>
      <c r="M4" s="42">
        <f t="shared" ref="M4:M5" si="4">L4*1.5</f>
        <v>180</v>
      </c>
      <c r="N4" s="20"/>
      <c r="O4" s="23"/>
    </row>
    <row r="5" spans="1:15" s="3" customFormat="1" ht="19.5" customHeight="1" x14ac:dyDescent="0.3">
      <c r="A5" s="4">
        <v>47</v>
      </c>
      <c r="B5" s="4" t="s">
        <v>41</v>
      </c>
      <c r="C5" s="32"/>
      <c r="D5" s="4" t="s">
        <v>27</v>
      </c>
      <c r="E5" s="4" t="s">
        <v>25</v>
      </c>
      <c r="F5" s="33">
        <v>25.5</v>
      </c>
      <c r="G5" s="5">
        <v>0.15</v>
      </c>
      <c r="H5" s="5" t="s">
        <v>18</v>
      </c>
      <c r="I5" s="40">
        <f t="shared" si="0"/>
        <v>3.8249999999999997</v>
      </c>
      <c r="J5" s="41">
        <f t="shared" si="1"/>
        <v>56.91233219178082</v>
      </c>
      <c r="K5" s="41">
        <f t="shared" si="2"/>
        <v>11.475</v>
      </c>
      <c r="L5" s="13" t="str">
        <f t="shared" si="3"/>
        <v>75</v>
      </c>
      <c r="M5" s="42">
        <f t="shared" si="4"/>
        <v>112.5</v>
      </c>
      <c r="N5" s="20"/>
      <c r="O5" s="23"/>
    </row>
    <row r="6" spans="1:15" s="6" customFormat="1" ht="26.25" customHeight="1" x14ac:dyDescent="0.3">
      <c r="A6" s="15" t="s">
        <v>10</v>
      </c>
      <c r="B6" s="15"/>
      <c r="C6" s="15"/>
      <c r="D6" s="14"/>
      <c r="E6" s="14"/>
      <c r="F6" s="34">
        <f>SUM(F4:F5)</f>
        <v>69.099999999999994</v>
      </c>
      <c r="G6" s="16"/>
      <c r="H6" s="16"/>
      <c r="I6" s="17">
        <f>SUM(I4:I5)</f>
        <v>10.365</v>
      </c>
      <c r="J6" s="18">
        <f>SUM(J4:J5)</f>
        <v>154.22126095890411</v>
      </c>
      <c r="K6" s="18">
        <f>SUM(K4:K5)</f>
        <v>31.094999999999999</v>
      </c>
      <c r="L6" s="18"/>
      <c r="M6" s="18">
        <f>SUM(M4:M5)</f>
        <v>292.5</v>
      </c>
      <c r="N6" s="21"/>
      <c r="O6" s="7"/>
    </row>
    <row r="7" spans="1:15" s="6" customFormat="1" ht="19.5" customHeight="1" x14ac:dyDescent="0.3"/>
    <row r="10" spans="1:15" x14ac:dyDescent="0.25">
      <c r="A10" s="8"/>
      <c r="B10" s="8"/>
      <c r="C10" s="28" t="s">
        <v>5</v>
      </c>
      <c r="D10" s="29"/>
      <c r="E10" s="29"/>
      <c r="F10" s="29"/>
    </row>
    <row r="11" spans="1:15" ht="15.6" x14ac:dyDescent="0.3">
      <c r="A11" s="24"/>
      <c r="B11" s="24"/>
      <c r="C11" s="25" t="s">
        <v>15</v>
      </c>
    </row>
    <row r="12" spans="1:15" ht="15.6" x14ac:dyDescent="0.3">
      <c r="A12" s="9"/>
      <c r="B12" s="9"/>
      <c r="C12" s="27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 ht="15.6" x14ac:dyDescent="0.3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 selectLockedCells="1"/>
  <protectedRanges>
    <protectedRange password="C909" sqref="F6 I6:N6 I4:M5 N1:N5" name="Range2"/>
    <protectedRange password="C909" sqref="O4:O5" name="Range2_1"/>
  </protectedRanges>
  <dataValidations count="1">
    <dataValidation type="list" allowBlank="1" showInputMessage="1" showErrorMessage="1" sqref="H4:H5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zoomScaleSheetLayoutView="75" workbookViewId="0">
      <selection activeCell="A90" sqref="A4:XFD90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48</v>
      </c>
      <c r="B4" s="4" t="s">
        <v>42</v>
      </c>
      <c r="C4" s="35"/>
      <c r="D4" s="4" t="s">
        <v>27</v>
      </c>
      <c r="E4" s="4" t="s">
        <v>25</v>
      </c>
      <c r="F4" s="33">
        <v>5.8</v>
      </c>
      <c r="G4" s="5">
        <v>0.15</v>
      </c>
      <c r="H4" s="5" t="s">
        <v>18</v>
      </c>
      <c r="I4" s="40">
        <f t="shared" ref="I4:I5" si="0">F4*G4</f>
        <v>0.87</v>
      </c>
      <c r="J4" s="41">
        <f t="shared" ref="J4:J5" si="1">IF(H4="Not-Determined",3,IF(H4="Non-Functional",2.4,IF(H4="Functional ",3.9,0)))*(((I4)*(325851)/365/1440)*(8))</f>
        <v>12.944765753424658</v>
      </c>
      <c r="K4" s="41">
        <f t="shared" ref="K4:K5" si="2">IF(H4="Not-Determined",3,IF(H4="Non-Functional",2.4,IF(H4="Functional ",3.9,0)))*F4*G4</f>
        <v>2.61</v>
      </c>
      <c r="L4" s="13" t="str">
        <f t="shared" ref="L4:L5" si="3">IF(J4&lt;=0,"0",IF(J4&lt;=30,"30",IF(J4&lt;=75,"75",IF(J4&lt;=120,"120",IF(J4&lt;=160,"160",IF(J4&lt;=200,"200",IF(J4&lt;=400,"400",IF(J4&lt;=500,"500",IF(J4&lt;=800,"800",IF(J4&lt;=1000,"1000"))))))))))</f>
        <v>30</v>
      </c>
      <c r="M4" s="42">
        <f t="shared" ref="M4:M5" si="4">L4*1.5</f>
        <v>45</v>
      </c>
      <c r="N4" s="20"/>
      <c r="O4" s="23"/>
    </row>
    <row r="5" spans="1:15" s="3" customFormat="1" ht="19.5" customHeight="1" x14ac:dyDescent="0.3">
      <c r="A5" s="4">
        <v>48</v>
      </c>
      <c r="B5" s="4" t="s">
        <v>42</v>
      </c>
      <c r="C5" s="35"/>
      <c r="D5" s="4" t="s">
        <v>27</v>
      </c>
      <c r="E5" s="4" t="s">
        <v>25</v>
      </c>
      <c r="F5" s="33">
        <v>19.7</v>
      </c>
      <c r="G5" s="5">
        <v>0.15</v>
      </c>
      <c r="H5" s="5" t="s">
        <v>18</v>
      </c>
      <c r="I5" s="40">
        <f t="shared" si="0"/>
        <v>2.9549999999999996</v>
      </c>
      <c r="J5" s="41">
        <f t="shared" si="1"/>
        <v>43.967566438356158</v>
      </c>
      <c r="K5" s="41">
        <f t="shared" si="2"/>
        <v>8.8649999999999984</v>
      </c>
      <c r="L5" s="13" t="str">
        <f t="shared" si="3"/>
        <v>75</v>
      </c>
      <c r="M5" s="42">
        <f t="shared" si="4"/>
        <v>112.5</v>
      </c>
      <c r="N5" s="20"/>
      <c r="O5" s="23"/>
    </row>
    <row r="6" spans="1:15" s="6" customFormat="1" ht="26.25" customHeight="1" x14ac:dyDescent="0.3">
      <c r="A6" s="15" t="s">
        <v>10</v>
      </c>
      <c r="B6" s="15"/>
      <c r="C6" s="15"/>
      <c r="D6" s="14"/>
      <c r="E6" s="14"/>
      <c r="F6" s="34">
        <f>SUM(F4:F5)</f>
        <v>25.5</v>
      </c>
      <c r="G6" s="16"/>
      <c r="H6" s="16"/>
      <c r="I6" s="17">
        <f>SUM(I4:I5)</f>
        <v>3.8249999999999997</v>
      </c>
      <c r="J6" s="18">
        <f>SUM(J4:J5)</f>
        <v>56.91233219178082</v>
      </c>
      <c r="K6" s="18">
        <f>SUM(K4:K5)</f>
        <v>11.474999999999998</v>
      </c>
      <c r="L6" s="18"/>
      <c r="M6" s="18">
        <f>SUM(M4:M5)</f>
        <v>157.5</v>
      </c>
      <c r="N6" s="21"/>
      <c r="O6" s="7"/>
    </row>
    <row r="7" spans="1:15" s="6" customFormat="1" ht="19.5" customHeight="1" x14ac:dyDescent="0.3"/>
    <row r="10" spans="1:15" x14ac:dyDescent="0.25">
      <c r="A10" s="8"/>
      <c r="B10" s="8"/>
      <c r="C10" s="28" t="s">
        <v>5</v>
      </c>
      <c r="D10" s="29"/>
      <c r="E10" s="29"/>
      <c r="F10" s="29"/>
    </row>
    <row r="11" spans="1:15" ht="15.6" x14ac:dyDescent="0.3">
      <c r="A11" s="24"/>
      <c r="B11" s="24"/>
      <c r="C11" s="25" t="s">
        <v>15</v>
      </c>
    </row>
    <row r="12" spans="1:15" ht="15.6" x14ac:dyDescent="0.3">
      <c r="A12" s="9"/>
      <c r="B12" s="9"/>
      <c r="C12" s="27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 ht="15.6" x14ac:dyDescent="0.3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 selectLockedCells="1"/>
  <protectedRanges>
    <protectedRange password="C909" sqref="F6 I6:N6 I4:M5 N1:N5" name="Range2"/>
    <protectedRange password="C909" sqref="O4:O5" name="Range2_1"/>
  </protectedRanges>
  <dataValidations count="1">
    <dataValidation type="list" allowBlank="1" showInputMessage="1" showErrorMessage="1" sqref="H4:H5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zoomScaleSheetLayoutView="75" workbookViewId="0">
      <selection activeCell="G4" sqref="G4:G10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53</v>
      </c>
      <c r="B4" s="4" t="s">
        <v>43</v>
      </c>
      <c r="C4" s="35"/>
      <c r="D4" s="4" t="s">
        <v>50</v>
      </c>
      <c r="E4" s="4" t="s">
        <v>11</v>
      </c>
      <c r="F4" s="33">
        <v>6.7</v>
      </c>
      <c r="G4" s="5">
        <v>0.12</v>
      </c>
      <c r="H4" s="5" t="s">
        <v>21</v>
      </c>
      <c r="I4" s="40">
        <f t="shared" ref="I4:I10" si="0">F4*G4</f>
        <v>0.80399999999999994</v>
      </c>
      <c r="J4" s="41">
        <f t="shared" ref="J4:J10" si="1">IF(H4="Not-Determined",3,IF(H4="Non-Functional",2.4,IF(H4="Functional ",3.9,0)))*(((I4)*(325851)/365/1440)*(8))</f>
        <v>9.5701992328767123</v>
      </c>
      <c r="K4" s="41">
        <f t="shared" ref="K4:K10" si="2">IF(H4="Not-Determined",3,IF(H4="Non-Functional",2.4,IF(H4="Functional ",3.9,0)))*F4*G4</f>
        <v>1.9295999999999998</v>
      </c>
      <c r="L4" s="13" t="str">
        <f t="shared" ref="L4:L10" si="3">IF(J4&lt;=0,"0",IF(J4&lt;=30,"30",IF(J4&lt;=75,"75",IF(J4&lt;=120,"120",IF(J4&lt;=160,"160",IF(J4&lt;=200,"200",IF(J4&lt;=400,"400",IF(J4&lt;=500,"500",IF(J4&lt;=800,"800",IF(J4&lt;=1000,"1000"))))))))))</f>
        <v>30</v>
      </c>
      <c r="M4" s="42">
        <f t="shared" ref="M4:M10" si="4">L4*1.5</f>
        <v>45</v>
      </c>
      <c r="N4" s="20"/>
      <c r="O4" s="23"/>
    </row>
    <row r="5" spans="1:15" s="3" customFormat="1" ht="19.5" customHeight="1" x14ac:dyDescent="0.3">
      <c r="A5" s="4">
        <v>53</v>
      </c>
      <c r="B5" s="4" t="s">
        <v>44</v>
      </c>
      <c r="C5" s="35"/>
      <c r="D5" s="4" t="s">
        <v>50</v>
      </c>
      <c r="E5" s="4" t="s">
        <v>11</v>
      </c>
      <c r="F5" s="33">
        <v>14.2</v>
      </c>
      <c r="G5" s="5">
        <v>0.12</v>
      </c>
      <c r="H5" s="5" t="s">
        <v>21</v>
      </c>
      <c r="I5" s="40">
        <f t="shared" si="0"/>
        <v>1.704</v>
      </c>
      <c r="J5" s="41">
        <f t="shared" si="1"/>
        <v>20.283108821917807</v>
      </c>
      <c r="K5" s="41">
        <f t="shared" si="2"/>
        <v>4.0895999999999999</v>
      </c>
      <c r="L5" s="13" t="str">
        <f t="shared" si="3"/>
        <v>30</v>
      </c>
      <c r="M5" s="42">
        <f t="shared" si="4"/>
        <v>45</v>
      </c>
      <c r="N5" s="20"/>
      <c r="O5" s="23"/>
    </row>
    <row r="6" spans="1:15" s="3" customFormat="1" ht="19.5" customHeight="1" x14ac:dyDescent="0.3">
      <c r="A6" s="4">
        <v>53</v>
      </c>
      <c r="B6" s="4" t="s">
        <v>45</v>
      </c>
      <c r="C6" s="35"/>
      <c r="D6" s="4" t="s">
        <v>50</v>
      </c>
      <c r="E6" s="4" t="s">
        <v>11</v>
      </c>
      <c r="F6" s="33">
        <v>4.5999999999999996</v>
      </c>
      <c r="G6" s="5">
        <v>0.12</v>
      </c>
      <c r="H6" s="5" t="s">
        <v>21</v>
      </c>
      <c r="I6" s="40">
        <f t="shared" si="0"/>
        <v>0.55199999999999994</v>
      </c>
      <c r="J6" s="41">
        <f t="shared" si="1"/>
        <v>6.5705845479452041</v>
      </c>
      <c r="K6" s="41">
        <f t="shared" si="2"/>
        <v>1.3247999999999998</v>
      </c>
      <c r="L6" s="13" t="str">
        <f t="shared" si="3"/>
        <v>30</v>
      </c>
      <c r="M6" s="42">
        <f t="shared" si="4"/>
        <v>45</v>
      </c>
      <c r="N6" s="20"/>
      <c r="O6" s="23"/>
    </row>
    <row r="7" spans="1:15" s="3" customFormat="1" ht="19.5" customHeight="1" x14ac:dyDescent="0.3">
      <c r="A7" s="4">
        <v>53</v>
      </c>
      <c r="B7" s="4" t="s">
        <v>46</v>
      </c>
      <c r="C7" s="35"/>
      <c r="D7" s="4" t="s">
        <v>50</v>
      </c>
      <c r="E7" s="4" t="s">
        <v>11</v>
      </c>
      <c r="F7" s="33">
        <v>37.4</v>
      </c>
      <c r="G7" s="5">
        <v>0.12</v>
      </c>
      <c r="H7" s="5" t="s">
        <v>21</v>
      </c>
      <c r="I7" s="40">
        <f t="shared" si="0"/>
        <v>4.4879999999999995</v>
      </c>
      <c r="J7" s="41">
        <f t="shared" si="1"/>
        <v>53.421709150684926</v>
      </c>
      <c r="K7" s="41">
        <f t="shared" si="2"/>
        <v>10.771199999999999</v>
      </c>
      <c r="L7" s="13" t="str">
        <f t="shared" si="3"/>
        <v>75</v>
      </c>
      <c r="M7" s="42">
        <f t="shared" si="4"/>
        <v>112.5</v>
      </c>
      <c r="N7" s="20"/>
      <c r="O7" s="23"/>
    </row>
    <row r="8" spans="1:15" s="3" customFormat="1" ht="19.5" customHeight="1" x14ac:dyDescent="0.3">
      <c r="A8" s="4">
        <v>53</v>
      </c>
      <c r="B8" s="4" t="s">
        <v>47</v>
      </c>
      <c r="C8" s="35"/>
      <c r="D8" s="4" t="s">
        <v>50</v>
      </c>
      <c r="E8" s="4" t="s">
        <v>11</v>
      </c>
      <c r="F8" s="33">
        <v>18.899999999999999</v>
      </c>
      <c r="G8" s="5">
        <v>0.12</v>
      </c>
      <c r="H8" s="5" t="s">
        <v>21</v>
      </c>
      <c r="I8" s="40">
        <f t="shared" si="0"/>
        <v>2.2679999999999998</v>
      </c>
      <c r="J8" s="41">
        <f t="shared" si="1"/>
        <v>26.996532164383559</v>
      </c>
      <c r="K8" s="41">
        <f t="shared" si="2"/>
        <v>5.4431999999999992</v>
      </c>
      <c r="L8" s="13" t="str">
        <f t="shared" si="3"/>
        <v>30</v>
      </c>
      <c r="M8" s="42">
        <f t="shared" si="4"/>
        <v>45</v>
      </c>
      <c r="N8" s="20"/>
      <c r="O8" s="23"/>
    </row>
    <row r="9" spans="1:15" s="3" customFormat="1" ht="18.75" customHeight="1" x14ac:dyDescent="0.3">
      <c r="A9" s="4">
        <v>53</v>
      </c>
      <c r="B9" s="4" t="s">
        <v>48</v>
      </c>
      <c r="C9" s="35"/>
      <c r="D9" s="4" t="s">
        <v>50</v>
      </c>
      <c r="E9" s="4" t="s">
        <v>11</v>
      </c>
      <c r="F9" s="33">
        <v>9.9</v>
      </c>
      <c r="G9" s="5">
        <v>0.12</v>
      </c>
      <c r="H9" s="5" t="s">
        <v>21</v>
      </c>
      <c r="I9" s="40">
        <f t="shared" si="0"/>
        <v>1.1879999999999999</v>
      </c>
      <c r="J9" s="41">
        <f t="shared" si="1"/>
        <v>14.141040657534242</v>
      </c>
      <c r="K9" s="41">
        <f t="shared" si="2"/>
        <v>2.8512</v>
      </c>
      <c r="L9" s="13" t="str">
        <f t="shared" si="3"/>
        <v>30</v>
      </c>
      <c r="M9" s="42">
        <f t="shared" si="4"/>
        <v>45</v>
      </c>
      <c r="N9" s="20"/>
      <c r="O9" s="23"/>
    </row>
    <row r="10" spans="1:15" s="3" customFormat="1" ht="19.5" customHeight="1" x14ac:dyDescent="0.3">
      <c r="A10" s="4">
        <v>53</v>
      </c>
      <c r="B10" s="4" t="s">
        <v>49</v>
      </c>
      <c r="C10" s="35"/>
      <c r="D10" s="4" t="s">
        <v>50</v>
      </c>
      <c r="E10" s="4" t="s">
        <v>11</v>
      </c>
      <c r="F10" s="33">
        <v>2.5</v>
      </c>
      <c r="G10" s="5">
        <v>0.12</v>
      </c>
      <c r="H10" s="5" t="s">
        <v>21</v>
      </c>
      <c r="I10" s="40">
        <f t="shared" si="0"/>
        <v>0.3</v>
      </c>
      <c r="J10" s="41">
        <f t="shared" si="1"/>
        <v>3.5709698630136986</v>
      </c>
      <c r="K10" s="41">
        <f t="shared" si="2"/>
        <v>0.72</v>
      </c>
      <c r="L10" s="13" t="str">
        <f t="shared" si="3"/>
        <v>30</v>
      </c>
      <c r="M10" s="42">
        <f t="shared" si="4"/>
        <v>45</v>
      </c>
      <c r="N10" s="20"/>
      <c r="O10" s="23"/>
    </row>
    <row r="11" spans="1:15" s="6" customFormat="1" ht="26.25" customHeight="1" x14ac:dyDescent="0.3">
      <c r="A11" s="15" t="s">
        <v>10</v>
      </c>
      <c r="B11" s="15"/>
      <c r="C11" s="15"/>
      <c r="D11" s="14"/>
      <c r="E11" s="14"/>
      <c r="F11" s="34">
        <f>SUM(F4:F10)</f>
        <v>94.2</v>
      </c>
      <c r="G11" s="16"/>
      <c r="H11" s="16"/>
      <c r="I11" s="17">
        <f>SUM(I4:I10)</f>
        <v>11.304</v>
      </c>
      <c r="J11" s="18">
        <f>SUM(J4:J10)</f>
        <v>134.55414443835613</v>
      </c>
      <c r="K11" s="18">
        <f>SUM(K4:K10)</f>
        <v>27.129599999999996</v>
      </c>
      <c r="L11" s="18"/>
      <c r="M11" s="18">
        <f>SUM(M4:M10)</f>
        <v>382.5</v>
      </c>
      <c r="N11" s="21"/>
      <c r="O11" s="7"/>
    </row>
    <row r="12" spans="1:15" s="6" customFormat="1" ht="19.5" customHeight="1" x14ac:dyDescent="0.3"/>
    <row r="15" spans="1:15" x14ac:dyDescent="0.25">
      <c r="A15" s="8"/>
      <c r="B15" s="8"/>
      <c r="C15" s="28" t="s">
        <v>5</v>
      </c>
      <c r="D15" s="29"/>
      <c r="E15" s="29"/>
      <c r="F15" s="29"/>
    </row>
    <row r="16" spans="1:15" ht="15.6" x14ac:dyDescent="0.3">
      <c r="A16" s="24"/>
      <c r="B16" s="24"/>
      <c r="C16" s="25" t="s">
        <v>15</v>
      </c>
    </row>
    <row r="17" spans="1:14" ht="15.6" x14ac:dyDescent="0.3">
      <c r="A17" s="9"/>
      <c r="B17" s="9"/>
      <c r="C17" s="27" t="s">
        <v>20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.6" x14ac:dyDescent="0.3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.6" x14ac:dyDescent="0.3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.6" x14ac:dyDescent="0.3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5.6" x14ac:dyDescent="0.3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.6" x14ac:dyDescent="0.3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sheetProtection selectLockedCells="1"/>
  <protectedRanges>
    <protectedRange password="C909" sqref="F11 I11:N11 I4:M10 N1:N10" name="Range2"/>
    <protectedRange password="C909" sqref="O4:O10" name="Range2_1"/>
  </protectedRanges>
  <dataValidations count="1">
    <dataValidation type="list" allowBlank="1" showInputMessage="1" showErrorMessage="1" sqref="H4:H10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F1" zoomScaleNormal="100" zoomScaleSheetLayoutView="75" workbookViewId="0">
      <selection activeCell="Q10" sqref="Q10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7</v>
      </c>
      <c r="B4" s="4">
        <v>5</v>
      </c>
      <c r="C4" s="32"/>
      <c r="D4" s="4" t="s">
        <v>29</v>
      </c>
      <c r="E4" s="4" t="s">
        <v>25</v>
      </c>
      <c r="F4" s="33">
        <v>0.217</v>
      </c>
      <c r="G4" s="5">
        <v>0.12</v>
      </c>
      <c r="H4" s="5" t="s">
        <v>18</v>
      </c>
      <c r="I4" s="40">
        <f t="shared" ref="I4:I8" si="0">F4*G4</f>
        <v>2.6039999999999997E-2</v>
      </c>
      <c r="J4" s="41">
        <f t="shared" ref="J4:J8" si="1">IF(H4="Not-Determined",3,IF(H4="Non-Functional",2.4,IF(H4="Functional ",3.9,0)))*(((I4)*(325851)/365/1440)*(8))</f>
        <v>0.38745023013698626</v>
      </c>
      <c r="K4" s="41">
        <f t="shared" ref="K4:K8" si="2">IF(H4="Not-Determined",3,IF(H4="Non-Functional",2.4,IF(H4="Functional ",3.9,0)))*F4*G4</f>
        <v>7.8119999999999995E-2</v>
      </c>
      <c r="L4" s="13" t="str">
        <f t="shared" ref="L4:L8" si="3">IF(J4&lt;=0,"0",IF(J4&lt;=30,"30",IF(J4&lt;=75,"75",IF(J4&lt;=120,"120",IF(J4&lt;=160,"160",IF(J4&lt;=200,"200",IF(J4&lt;=400,"400",IF(J4&lt;=500,"500",IF(J4&lt;=800,"800",IF(J4&lt;=1000,"1000"))))))))))</f>
        <v>30</v>
      </c>
      <c r="M4" s="42">
        <f t="shared" ref="M4:M8" si="4">L4*1.5</f>
        <v>45</v>
      </c>
      <c r="N4" s="20"/>
      <c r="O4" s="23"/>
    </row>
    <row r="5" spans="1:15" s="3" customFormat="1" ht="19.5" customHeight="1" x14ac:dyDescent="0.3">
      <c r="A5" s="4">
        <v>7</v>
      </c>
      <c r="B5" s="4">
        <v>6</v>
      </c>
      <c r="C5" s="32"/>
      <c r="D5" s="4" t="s">
        <v>26</v>
      </c>
      <c r="E5" s="4" t="s">
        <v>25</v>
      </c>
      <c r="F5" s="33">
        <v>8.6</v>
      </c>
      <c r="G5" s="5">
        <v>0.12</v>
      </c>
      <c r="H5" s="5" t="s">
        <v>18</v>
      </c>
      <c r="I5" s="40">
        <f t="shared" si="0"/>
        <v>1.032</v>
      </c>
      <c r="J5" s="41">
        <f t="shared" si="1"/>
        <v>15.355170410958904</v>
      </c>
      <c r="K5" s="41">
        <f t="shared" si="2"/>
        <v>3.0959999999999996</v>
      </c>
      <c r="L5" s="13" t="str">
        <f t="shared" si="3"/>
        <v>30</v>
      </c>
      <c r="M5" s="42">
        <f t="shared" si="4"/>
        <v>45</v>
      </c>
      <c r="N5" s="20"/>
      <c r="O5" s="23"/>
    </row>
    <row r="6" spans="1:15" s="3" customFormat="1" ht="19.5" customHeight="1" x14ac:dyDescent="0.3">
      <c r="A6" s="4">
        <v>7</v>
      </c>
      <c r="B6" s="4">
        <v>8</v>
      </c>
      <c r="C6" s="32"/>
      <c r="D6" s="4" t="s">
        <v>29</v>
      </c>
      <c r="E6" s="4" t="s">
        <v>25</v>
      </c>
      <c r="F6" s="33">
        <v>22.98</v>
      </c>
      <c r="G6" s="5">
        <v>0.12</v>
      </c>
      <c r="H6" s="5" t="s">
        <v>18</v>
      </c>
      <c r="I6" s="40">
        <f t="shared" si="0"/>
        <v>2.7576000000000001</v>
      </c>
      <c r="J6" s="41">
        <f t="shared" si="1"/>
        <v>41.0304437260274</v>
      </c>
      <c r="K6" s="41">
        <f t="shared" si="2"/>
        <v>8.2728000000000002</v>
      </c>
      <c r="L6" s="13" t="str">
        <f t="shared" si="3"/>
        <v>75</v>
      </c>
      <c r="M6" s="42">
        <f t="shared" si="4"/>
        <v>112.5</v>
      </c>
      <c r="N6" s="20"/>
      <c r="O6" s="23"/>
    </row>
    <row r="7" spans="1:15" s="3" customFormat="1" ht="19.5" customHeight="1" x14ac:dyDescent="0.3">
      <c r="A7" s="4">
        <v>7</v>
      </c>
      <c r="B7" s="4">
        <v>51</v>
      </c>
      <c r="C7" s="32"/>
      <c r="D7" s="4" t="s">
        <v>30</v>
      </c>
      <c r="E7" s="4" t="s">
        <v>11</v>
      </c>
      <c r="F7" s="33">
        <v>4.2</v>
      </c>
      <c r="G7" s="5">
        <v>0.12</v>
      </c>
      <c r="H7" s="5" t="s">
        <v>21</v>
      </c>
      <c r="I7" s="40">
        <f t="shared" si="0"/>
        <v>0.504</v>
      </c>
      <c r="J7" s="41">
        <f t="shared" si="1"/>
        <v>5.9992293698630137</v>
      </c>
      <c r="K7" s="41">
        <f t="shared" si="2"/>
        <v>1.2096</v>
      </c>
      <c r="L7" s="13" t="str">
        <f t="shared" si="3"/>
        <v>30</v>
      </c>
      <c r="M7" s="42">
        <f t="shared" si="4"/>
        <v>45</v>
      </c>
      <c r="N7" s="20"/>
      <c r="O7" s="23"/>
    </row>
    <row r="8" spans="1:15" s="3" customFormat="1" ht="19.5" customHeight="1" x14ac:dyDescent="0.3">
      <c r="A8" s="4">
        <v>7</v>
      </c>
      <c r="B8" s="4">
        <v>54</v>
      </c>
      <c r="C8" s="32"/>
      <c r="D8" s="4" t="s">
        <v>29</v>
      </c>
      <c r="E8" s="4" t="s">
        <v>11</v>
      </c>
      <c r="F8" s="33">
        <v>2.2999999999999998</v>
      </c>
      <c r="G8" s="5">
        <v>0.12</v>
      </c>
      <c r="H8" s="5" t="s">
        <v>18</v>
      </c>
      <c r="I8" s="40">
        <f t="shared" si="0"/>
        <v>0.27599999999999997</v>
      </c>
      <c r="J8" s="41">
        <f t="shared" si="1"/>
        <v>4.1066153424657523</v>
      </c>
      <c r="K8" s="41">
        <f t="shared" si="2"/>
        <v>0.82799999999999996</v>
      </c>
      <c r="L8" s="13" t="str">
        <f t="shared" si="3"/>
        <v>30</v>
      </c>
      <c r="M8" s="42">
        <f t="shared" si="4"/>
        <v>45</v>
      </c>
      <c r="N8" s="20"/>
      <c r="O8" s="23"/>
    </row>
    <row r="9" spans="1:15" s="6" customFormat="1" ht="26.25" customHeight="1" x14ac:dyDescent="0.3">
      <c r="A9" s="15" t="s">
        <v>10</v>
      </c>
      <c r="B9" s="15"/>
      <c r="C9" s="15"/>
      <c r="D9" s="14"/>
      <c r="E9" s="14"/>
      <c r="F9" s="34">
        <f>SUM(F4:F8)</f>
        <v>38.296999999999997</v>
      </c>
      <c r="G9" s="16"/>
      <c r="H9" s="16"/>
      <c r="I9" s="17">
        <f>SUM(I4:I8)</f>
        <v>4.5956399999999995</v>
      </c>
      <c r="J9" s="18">
        <f>SUM(J4:J8)</f>
        <v>66.878909079452058</v>
      </c>
      <c r="K9" s="18">
        <f>SUM(K4:K8)</f>
        <v>13.48452</v>
      </c>
      <c r="L9" s="18"/>
      <c r="M9" s="18">
        <f>SUM(M4:M8)</f>
        <v>292.5</v>
      </c>
      <c r="N9" s="21"/>
      <c r="O9" s="7"/>
    </row>
    <row r="10" spans="1:15" s="6" customFormat="1" ht="19.5" customHeight="1" x14ac:dyDescent="0.3"/>
    <row r="13" spans="1:15" x14ac:dyDescent="0.25">
      <c r="A13" s="8"/>
      <c r="B13" s="8"/>
      <c r="C13" s="28" t="s">
        <v>5</v>
      </c>
      <c r="D13" s="29"/>
      <c r="E13" s="29"/>
      <c r="F13" s="29"/>
    </row>
    <row r="14" spans="1:15" ht="15.6" x14ac:dyDescent="0.3">
      <c r="A14" s="24"/>
      <c r="B14" s="24"/>
      <c r="C14" s="25" t="s">
        <v>15</v>
      </c>
    </row>
    <row r="15" spans="1:15" ht="15.6" x14ac:dyDescent="0.3">
      <c r="A15" s="9"/>
      <c r="B15" s="9"/>
      <c r="C15" s="27" t="s">
        <v>20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.6" x14ac:dyDescent="0.3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.6" x14ac:dyDescent="0.3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.6" x14ac:dyDescent="0.3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</sheetData>
  <sheetProtection selectLockedCells="1"/>
  <protectedRanges>
    <protectedRange password="C909" sqref="F9 I9:N9 N1:N8 I4:M8" name="Range2"/>
    <protectedRange password="C909" sqref="O4:O8" name="Range2_1"/>
  </protectedRanges>
  <dataValidations count="1">
    <dataValidation type="list" allowBlank="1" showInputMessage="1" showErrorMessage="1" sqref="H4:H8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zoomScaleSheetLayoutView="75" workbookViewId="0">
      <selection activeCell="H83" sqref="H83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11</v>
      </c>
      <c r="B4" s="4">
        <v>11</v>
      </c>
      <c r="C4" s="31"/>
      <c r="D4" s="4" t="s">
        <v>28</v>
      </c>
      <c r="E4" s="4" t="s">
        <v>11</v>
      </c>
      <c r="F4" s="33">
        <v>20.7</v>
      </c>
      <c r="G4" s="5">
        <v>0.2</v>
      </c>
      <c r="H4" s="5" t="s">
        <v>18</v>
      </c>
      <c r="I4" s="40">
        <f t="shared" ref="I4:I6" si="0">F4*G4</f>
        <v>4.1399999999999997</v>
      </c>
      <c r="J4" s="41">
        <f t="shared" ref="J4:J6" si="1">IF(H4="Not-Determined",3,IF(H4="Non-Functional",2.4,IF(H4="Functional ",3.9,0)))*(((I4)*(325851)/365/1440)*(8))</f>
        <v>61.599230136986307</v>
      </c>
      <c r="K4" s="41">
        <f t="shared" ref="K4:K6" si="2">IF(H4="Not-Determined",3,IF(H4="Non-Functional",2.4,IF(H4="Functional ",3.9,0)))*F4*G4</f>
        <v>12.42</v>
      </c>
      <c r="L4" s="13" t="str">
        <f t="shared" ref="L4:L6" si="3">IF(J4&lt;=0,"0",IF(J4&lt;=30,"30",IF(J4&lt;=75,"75",IF(J4&lt;=120,"120",IF(J4&lt;=160,"160",IF(J4&lt;=200,"200",IF(J4&lt;=400,"400",IF(J4&lt;=500,"500",IF(J4&lt;=800,"800",IF(J4&lt;=1000,"1000"))))))))))</f>
        <v>75</v>
      </c>
      <c r="M4" s="42">
        <f t="shared" ref="M4:M6" si="4">L4*1.5</f>
        <v>112.5</v>
      </c>
      <c r="N4" s="20"/>
      <c r="O4" s="23"/>
    </row>
    <row r="5" spans="1:15" s="3" customFormat="1" ht="19.5" customHeight="1" x14ac:dyDescent="0.3">
      <c r="A5" s="4">
        <v>11</v>
      </c>
      <c r="B5" s="4">
        <v>10</v>
      </c>
      <c r="C5" s="31"/>
      <c r="D5" s="4" t="s">
        <v>28</v>
      </c>
      <c r="E5" s="4" t="s">
        <v>11</v>
      </c>
      <c r="F5" s="33">
        <v>5.9</v>
      </c>
      <c r="G5" s="5">
        <v>0.2</v>
      </c>
      <c r="H5" s="5" t="s">
        <v>18</v>
      </c>
      <c r="I5" s="40">
        <f t="shared" si="0"/>
        <v>1.1800000000000002</v>
      </c>
      <c r="J5" s="41">
        <f t="shared" si="1"/>
        <v>17.557268493150687</v>
      </c>
      <c r="K5" s="41">
        <f t="shared" si="2"/>
        <v>3.5400000000000009</v>
      </c>
      <c r="L5" s="13" t="str">
        <f t="shared" si="3"/>
        <v>30</v>
      </c>
      <c r="M5" s="42">
        <f t="shared" si="4"/>
        <v>45</v>
      </c>
      <c r="N5" s="20"/>
      <c r="O5" s="23"/>
    </row>
    <row r="6" spans="1:15" s="3" customFormat="1" ht="19.5" customHeight="1" x14ac:dyDescent="0.3">
      <c r="A6" s="4">
        <v>11</v>
      </c>
      <c r="B6" s="4">
        <v>12</v>
      </c>
      <c r="C6" s="31"/>
      <c r="D6" s="4" t="s">
        <v>28</v>
      </c>
      <c r="E6" s="4" t="s">
        <v>11</v>
      </c>
      <c r="F6" s="33">
        <v>12</v>
      </c>
      <c r="G6" s="5">
        <v>0.2</v>
      </c>
      <c r="H6" s="5" t="s">
        <v>18</v>
      </c>
      <c r="I6" s="40">
        <f t="shared" si="0"/>
        <v>2.4000000000000004</v>
      </c>
      <c r="J6" s="41">
        <f t="shared" si="1"/>
        <v>35.709698630136998</v>
      </c>
      <c r="K6" s="41">
        <f t="shared" si="2"/>
        <v>7.2</v>
      </c>
      <c r="L6" s="13" t="str">
        <f t="shared" si="3"/>
        <v>75</v>
      </c>
      <c r="M6" s="42">
        <f t="shared" si="4"/>
        <v>112.5</v>
      </c>
      <c r="N6" s="20"/>
      <c r="O6" s="23"/>
    </row>
    <row r="7" spans="1:15" s="6" customFormat="1" ht="26.25" customHeight="1" x14ac:dyDescent="0.3">
      <c r="A7" s="15" t="s">
        <v>10</v>
      </c>
      <c r="B7" s="15"/>
      <c r="C7" s="15"/>
      <c r="D7" s="14"/>
      <c r="E7" s="14"/>
      <c r="F7" s="34">
        <f>SUM(F4:F6)</f>
        <v>38.6</v>
      </c>
      <c r="G7" s="16"/>
      <c r="H7" s="16"/>
      <c r="I7" s="17">
        <f>SUM(I4:I6)</f>
        <v>7.7200000000000006</v>
      </c>
      <c r="J7" s="18">
        <f>SUM(J4:J6)</f>
        <v>114.86619726027399</v>
      </c>
      <c r="K7" s="18">
        <f>SUM(K4:K6)</f>
        <v>23.16</v>
      </c>
      <c r="L7" s="18"/>
      <c r="M7" s="18">
        <f>SUM(M4:M6)</f>
        <v>270</v>
      </c>
      <c r="N7" s="21"/>
      <c r="O7" s="7"/>
    </row>
    <row r="8" spans="1:15" s="6" customFormat="1" ht="19.5" customHeight="1" x14ac:dyDescent="0.3"/>
    <row r="11" spans="1:15" x14ac:dyDescent="0.25">
      <c r="A11" s="8"/>
      <c r="B11" s="8"/>
      <c r="C11" s="28" t="s">
        <v>5</v>
      </c>
      <c r="D11" s="29"/>
      <c r="E11" s="29"/>
      <c r="F11" s="29"/>
    </row>
    <row r="12" spans="1:15" ht="15.6" x14ac:dyDescent="0.3">
      <c r="A12" s="24"/>
      <c r="B12" s="24"/>
      <c r="C12" s="25" t="s">
        <v>15</v>
      </c>
    </row>
    <row r="13" spans="1:15" ht="15.6" x14ac:dyDescent="0.3">
      <c r="A13" s="9"/>
      <c r="B13" s="9"/>
      <c r="C13" s="27" t="s">
        <v>20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.6" x14ac:dyDescent="0.3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sheetProtection selectLockedCells="1"/>
  <protectedRanges>
    <protectedRange password="C909" sqref="F7 I7:N7 N1:N6 I4:M6" name="Range2"/>
    <protectedRange password="C909" sqref="O4:O6" name="Range2_1"/>
  </protectedRanges>
  <dataValidations count="1">
    <dataValidation type="list" allowBlank="1" showInputMessage="1" showErrorMessage="1" sqref="H4:H6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zoomScaleSheetLayoutView="75" workbookViewId="0">
      <selection activeCell="H83" sqref="H83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13</v>
      </c>
      <c r="B4" s="4">
        <v>13</v>
      </c>
      <c r="C4" s="32"/>
      <c r="D4" s="4" t="s">
        <v>27</v>
      </c>
      <c r="E4" s="4" t="s">
        <v>25</v>
      </c>
      <c r="F4" s="33">
        <v>14.9</v>
      </c>
      <c r="G4" s="5">
        <v>0.2</v>
      </c>
      <c r="H4" s="5" t="s">
        <v>21</v>
      </c>
      <c r="I4" s="40">
        <f t="shared" ref="I4:I5" si="0">F4*G4</f>
        <v>2.9800000000000004</v>
      </c>
      <c r="J4" s="41">
        <f t="shared" ref="J4:J5" si="1">IF(H4="Not-Determined",3,IF(H4="Non-Functional",2.4,IF(H4="Functional ",3.9,0)))*(((I4)*(325851)/365/1440)*(8))</f>
        <v>35.471633972602746</v>
      </c>
      <c r="K4" s="41">
        <f t="shared" ref="K4:K5" si="2">IF(H4="Not-Determined",3,IF(H4="Non-Functional",2.4,IF(H4="Functional ",3.9,0)))*F4*G4</f>
        <v>7.1520000000000001</v>
      </c>
      <c r="L4" s="13" t="str">
        <f t="shared" ref="L4:L5" si="3">IF(J4&lt;=0,"0",IF(J4&lt;=30,"30",IF(J4&lt;=75,"75",IF(J4&lt;=120,"120",IF(J4&lt;=160,"160",IF(J4&lt;=200,"200",IF(J4&lt;=400,"400",IF(J4&lt;=500,"500",IF(J4&lt;=800,"800",IF(J4&lt;=1000,"1000"))))))))))</f>
        <v>75</v>
      </c>
      <c r="M4" s="42">
        <f t="shared" ref="M4:M5" si="4">L4*1.5</f>
        <v>112.5</v>
      </c>
      <c r="N4" s="20"/>
      <c r="O4" s="23"/>
    </row>
    <row r="5" spans="1:15" s="3" customFormat="1" ht="19.5" customHeight="1" x14ac:dyDescent="0.3">
      <c r="A5" s="4">
        <v>13</v>
      </c>
      <c r="B5" s="4">
        <v>13</v>
      </c>
      <c r="C5" s="32"/>
      <c r="D5" s="4" t="s">
        <v>31</v>
      </c>
      <c r="E5" s="4" t="s">
        <v>11</v>
      </c>
      <c r="F5" s="33">
        <v>0.4</v>
      </c>
      <c r="G5" s="5">
        <v>0.9</v>
      </c>
      <c r="H5" s="5" t="s">
        <v>21</v>
      </c>
      <c r="I5" s="40">
        <f t="shared" si="0"/>
        <v>0.36000000000000004</v>
      </c>
      <c r="J5" s="41">
        <f t="shared" si="1"/>
        <v>4.285163835616439</v>
      </c>
      <c r="K5" s="41">
        <f t="shared" si="2"/>
        <v>0.86399999999999999</v>
      </c>
      <c r="L5" s="13" t="str">
        <f t="shared" si="3"/>
        <v>30</v>
      </c>
      <c r="M5" s="42">
        <f t="shared" si="4"/>
        <v>45</v>
      </c>
      <c r="N5" s="20"/>
      <c r="O5" s="23"/>
    </row>
    <row r="6" spans="1:15" s="6" customFormat="1" ht="26.25" customHeight="1" x14ac:dyDescent="0.3">
      <c r="A6" s="15" t="s">
        <v>10</v>
      </c>
      <c r="B6" s="15"/>
      <c r="C6" s="15"/>
      <c r="D6" s="14"/>
      <c r="E6" s="14"/>
      <c r="F6" s="34">
        <f>SUM(F4:F5)</f>
        <v>15.3</v>
      </c>
      <c r="G6" s="16"/>
      <c r="H6" s="16"/>
      <c r="I6" s="17">
        <f>SUM(I4:I5)</f>
        <v>3.3400000000000003</v>
      </c>
      <c r="J6" s="18">
        <f>SUM(J4:J5)</f>
        <v>39.756797808219183</v>
      </c>
      <c r="K6" s="18">
        <f>SUM(K4:K5)</f>
        <v>8.016</v>
      </c>
      <c r="L6" s="18"/>
      <c r="M6" s="18">
        <f>SUM(M4:M5)</f>
        <v>157.5</v>
      </c>
      <c r="N6" s="21"/>
      <c r="O6" s="7"/>
    </row>
    <row r="7" spans="1:15" s="6" customFormat="1" ht="19.5" customHeight="1" x14ac:dyDescent="0.3"/>
    <row r="10" spans="1:15" x14ac:dyDescent="0.25">
      <c r="A10" s="8"/>
      <c r="B10" s="8"/>
      <c r="C10" s="28" t="s">
        <v>5</v>
      </c>
      <c r="D10" s="29"/>
      <c r="E10" s="29"/>
      <c r="F10" s="29"/>
    </row>
    <row r="11" spans="1:15" ht="15.6" x14ac:dyDescent="0.3">
      <c r="A11" s="24"/>
      <c r="B11" s="24"/>
      <c r="C11" s="25" t="s">
        <v>15</v>
      </c>
    </row>
    <row r="12" spans="1:15" ht="15.6" x14ac:dyDescent="0.3">
      <c r="A12" s="9"/>
      <c r="B12" s="9"/>
      <c r="C12" s="27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 ht="15.6" x14ac:dyDescent="0.3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 selectLockedCells="1"/>
  <protectedRanges>
    <protectedRange password="C909" sqref="F6 I6:N6 N1:N5 I4:M5" name="Range2"/>
    <protectedRange password="C909" sqref="O4:O5" name="Range2_1"/>
  </protectedRanges>
  <dataValidations count="1">
    <dataValidation type="list" allowBlank="1" showInputMessage="1" showErrorMessage="1" sqref="H4:H5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zoomScaleSheetLayoutView="75" workbookViewId="0">
      <selection activeCell="H83" sqref="H83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14</v>
      </c>
      <c r="B4" s="4">
        <v>14</v>
      </c>
      <c r="C4" s="35"/>
      <c r="D4" s="4" t="s">
        <v>32</v>
      </c>
      <c r="E4" s="4" t="s">
        <v>36</v>
      </c>
      <c r="F4" s="33">
        <v>10.3</v>
      </c>
      <c r="G4" s="5">
        <v>0.2</v>
      </c>
      <c r="H4" s="5" t="s">
        <v>18</v>
      </c>
      <c r="I4" s="40">
        <f t="shared" ref="I4:I5" si="0">F4*G4</f>
        <v>2.06</v>
      </c>
      <c r="J4" s="41">
        <f t="shared" ref="J4:J5" si="1">IF(H4="Not-Determined",3,IF(H4="Non-Functional",2.4,IF(H4="Functional ",3.9,0)))*(((I4)*(325851)/365/1440)*(8))</f>
        <v>30.650824657534251</v>
      </c>
      <c r="K4" s="41">
        <f t="shared" ref="K4:K5" si="2">IF(H4="Not-Determined",3,IF(H4="Non-Functional",2.4,IF(H4="Functional ",3.9,0)))*F4*G4</f>
        <v>6.1800000000000006</v>
      </c>
      <c r="L4" s="13" t="str">
        <f t="shared" ref="L4:L5" si="3">IF(J4&lt;=0,"0",IF(J4&lt;=30,"30",IF(J4&lt;=75,"75",IF(J4&lt;=120,"120",IF(J4&lt;=160,"160",IF(J4&lt;=200,"200",IF(J4&lt;=400,"400",IF(J4&lt;=500,"500",IF(J4&lt;=800,"800",IF(J4&lt;=1000,"1000"))))))))))</f>
        <v>75</v>
      </c>
      <c r="M4" s="42">
        <f t="shared" ref="M4:M5" si="4">L4*1.5</f>
        <v>112.5</v>
      </c>
      <c r="N4" s="20"/>
      <c r="O4" s="23"/>
    </row>
    <row r="5" spans="1:15" s="3" customFormat="1" ht="19.5" customHeight="1" x14ac:dyDescent="0.3">
      <c r="A5" s="4">
        <v>14</v>
      </c>
      <c r="B5" s="4">
        <v>14</v>
      </c>
      <c r="C5" s="35"/>
      <c r="D5" s="4" t="s">
        <v>31</v>
      </c>
      <c r="E5" s="4" t="s">
        <v>11</v>
      </c>
      <c r="F5" s="33">
        <v>0.3</v>
      </c>
      <c r="G5" s="5">
        <v>0.9</v>
      </c>
      <c r="H5" s="5" t="s">
        <v>21</v>
      </c>
      <c r="I5" s="40">
        <f t="shared" si="0"/>
        <v>0.27</v>
      </c>
      <c r="J5" s="41">
        <f t="shared" si="1"/>
        <v>3.2138728767123288</v>
      </c>
      <c r="K5" s="41">
        <f t="shared" si="2"/>
        <v>0.64800000000000002</v>
      </c>
      <c r="L5" s="13" t="str">
        <f t="shared" si="3"/>
        <v>30</v>
      </c>
      <c r="M5" s="42">
        <f t="shared" si="4"/>
        <v>45</v>
      </c>
      <c r="N5" s="20"/>
      <c r="O5" s="23"/>
    </row>
    <row r="6" spans="1:15" s="6" customFormat="1" ht="26.25" customHeight="1" x14ac:dyDescent="0.3">
      <c r="A6" s="15" t="s">
        <v>10</v>
      </c>
      <c r="B6" s="15"/>
      <c r="C6" s="15"/>
      <c r="D6" s="14"/>
      <c r="E6" s="14"/>
      <c r="F6" s="34">
        <f>SUM(F4:F5)</f>
        <v>10.600000000000001</v>
      </c>
      <c r="G6" s="16"/>
      <c r="H6" s="16"/>
      <c r="I6" s="17">
        <f>SUM(I4:I5)</f>
        <v>2.33</v>
      </c>
      <c r="J6" s="18">
        <f>SUM(J4:J5)</f>
        <v>33.864697534246581</v>
      </c>
      <c r="K6" s="18">
        <f>SUM(K4:K5)</f>
        <v>6.8280000000000003</v>
      </c>
      <c r="L6" s="18"/>
      <c r="M6" s="18">
        <f>SUM(M4:M5)</f>
        <v>157.5</v>
      </c>
      <c r="N6" s="21"/>
      <c r="O6" s="7"/>
    </row>
    <row r="7" spans="1:15" s="6" customFormat="1" ht="19.5" customHeight="1" x14ac:dyDescent="0.3"/>
    <row r="10" spans="1:15" x14ac:dyDescent="0.25">
      <c r="A10" s="8"/>
      <c r="B10" s="8"/>
      <c r="C10" s="28" t="s">
        <v>5</v>
      </c>
      <c r="D10" s="29"/>
      <c r="E10" s="29"/>
      <c r="F10" s="29"/>
    </row>
    <row r="11" spans="1:15" ht="15.6" x14ac:dyDescent="0.3">
      <c r="A11" s="24"/>
      <c r="B11" s="24"/>
      <c r="C11" s="25" t="s">
        <v>15</v>
      </c>
    </row>
    <row r="12" spans="1:15" ht="15.6" x14ac:dyDescent="0.3">
      <c r="A12" s="9"/>
      <c r="B12" s="9"/>
      <c r="C12" s="27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 ht="15.6" x14ac:dyDescent="0.3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 selectLockedCells="1"/>
  <protectedRanges>
    <protectedRange password="C909" sqref="F6 I6:N6 N1:N5 I4:M5" name="Range2"/>
    <protectedRange password="C909" sqref="O4:O5" name="Range2_1"/>
  </protectedRanges>
  <dataValidations count="1">
    <dataValidation type="list" allowBlank="1" showInputMessage="1" showErrorMessage="1" sqref="H4:H5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Normal="100" zoomScaleSheetLayoutView="75" workbookViewId="0">
      <selection activeCell="E8" sqref="E8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16</v>
      </c>
      <c r="B4" s="4">
        <v>15</v>
      </c>
      <c r="C4" s="30"/>
      <c r="D4" s="4" t="s">
        <v>28</v>
      </c>
      <c r="E4" s="4" t="s">
        <v>11</v>
      </c>
      <c r="F4" s="33">
        <v>5</v>
      </c>
      <c r="G4" s="5">
        <v>0.2</v>
      </c>
      <c r="H4" s="5" t="s">
        <v>18</v>
      </c>
      <c r="I4" s="40">
        <f t="shared" ref="I4:I7" si="0">F4*G4</f>
        <v>1</v>
      </c>
      <c r="J4" s="41">
        <f t="shared" ref="J4:J7" si="1">IF(H4="Not-Determined",3,IF(H4="Non-Functional",2.4,IF(H4="Functional ",3.9,0)))*(((I4)*(325851)/365/1440)*(8))</f>
        <v>14.879041095890411</v>
      </c>
      <c r="K4" s="41">
        <f t="shared" ref="K4:K7" si="2">IF(H4="Not-Determined",3,IF(H4="Non-Functional",2.4,IF(H4="Functional ",3.9,0)))*F4*G4</f>
        <v>3</v>
      </c>
      <c r="L4" s="13" t="str">
        <f t="shared" ref="L4:L7" si="3">IF(J4&lt;=0,"0",IF(J4&lt;=30,"30",IF(J4&lt;=75,"75",IF(J4&lt;=120,"120",IF(J4&lt;=160,"160",IF(J4&lt;=200,"200",IF(J4&lt;=400,"400",IF(J4&lt;=500,"500",IF(J4&lt;=800,"800",IF(J4&lt;=1000,"1000"))))))))))</f>
        <v>30</v>
      </c>
      <c r="M4" s="42">
        <f t="shared" ref="M4:M7" si="4">L4*1.5</f>
        <v>45</v>
      </c>
      <c r="N4" s="20"/>
      <c r="O4" s="23"/>
    </row>
    <row r="5" spans="1:15" s="3" customFormat="1" ht="19.5" customHeight="1" x14ac:dyDescent="0.3">
      <c r="A5" s="4">
        <v>16</v>
      </c>
      <c r="B5" s="4">
        <v>16</v>
      </c>
      <c r="C5" s="30"/>
      <c r="D5" s="4" t="s">
        <v>28</v>
      </c>
      <c r="E5" s="4" t="s">
        <v>11</v>
      </c>
      <c r="F5" s="33">
        <v>6.7</v>
      </c>
      <c r="G5" s="5">
        <v>0.2</v>
      </c>
      <c r="H5" s="5" t="s">
        <v>18</v>
      </c>
      <c r="I5" s="40">
        <f t="shared" si="0"/>
        <v>1.34</v>
      </c>
      <c r="J5" s="41">
        <f t="shared" si="1"/>
        <v>19.937915068493155</v>
      </c>
      <c r="K5" s="41">
        <f t="shared" si="2"/>
        <v>4.0200000000000005</v>
      </c>
      <c r="L5" s="13" t="str">
        <f t="shared" si="3"/>
        <v>30</v>
      </c>
      <c r="M5" s="42">
        <f t="shared" si="4"/>
        <v>45</v>
      </c>
      <c r="N5" s="20"/>
      <c r="O5" s="23"/>
    </row>
    <row r="6" spans="1:15" s="3" customFormat="1" ht="19.5" customHeight="1" x14ac:dyDescent="0.3">
      <c r="A6" s="4">
        <v>16</v>
      </c>
      <c r="B6" s="4">
        <v>16</v>
      </c>
      <c r="C6" s="30"/>
      <c r="D6" s="4" t="s">
        <v>31</v>
      </c>
      <c r="E6" s="4" t="s">
        <v>11</v>
      </c>
      <c r="F6" s="33">
        <v>0.5</v>
      </c>
      <c r="G6" s="5">
        <v>0.9</v>
      </c>
      <c r="H6" s="5" t="s">
        <v>21</v>
      </c>
      <c r="I6" s="40">
        <f t="shared" si="0"/>
        <v>0.45</v>
      </c>
      <c r="J6" s="41">
        <f t="shared" si="1"/>
        <v>5.3564547945205483</v>
      </c>
      <c r="K6" s="41">
        <f t="shared" si="2"/>
        <v>1.08</v>
      </c>
      <c r="L6" s="13" t="str">
        <f t="shared" si="3"/>
        <v>30</v>
      </c>
      <c r="M6" s="42">
        <f t="shared" si="4"/>
        <v>45</v>
      </c>
      <c r="N6" s="20"/>
      <c r="O6" s="23"/>
    </row>
    <row r="7" spans="1:15" s="3" customFormat="1" ht="19.5" customHeight="1" x14ac:dyDescent="0.3">
      <c r="A7" s="4">
        <v>16</v>
      </c>
      <c r="B7" s="4">
        <v>17</v>
      </c>
      <c r="C7" s="30"/>
      <c r="D7" s="4" t="s">
        <v>28</v>
      </c>
      <c r="E7" s="4" t="s">
        <v>11</v>
      </c>
      <c r="F7" s="33">
        <v>0.55800000000000005</v>
      </c>
      <c r="G7" s="5">
        <v>0.2</v>
      </c>
      <c r="H7" s="5" t="s">
        <v>18</v>
      </c>
      <c r="I7" s="40">
        <f t="shared" si="0"/>
        <v>0.11160000000000002</v>
      </c>
      <c r="J7" s="41">
        <f t="shared" si="1"/>
        <v>1.6605009863013702</v>
      </c>
      <c r="K7" s="41">
        <f t="shared" si="2"/>
        <v>0.33480000000000004</v>
      </c>
      <c r="L7" s="13" t="str">
        <f t="shared" si="3"/>
        <v>30</v>
      </c>
      <c r="M7" s="42">
        <f t="shared" si="4"/>
        <v>45</v>
      </c>
      <c r="N7" s="20"/>
      <c r="O7" s="23"/>
    </row>
    <row r="8" spans="1:15" s="6" customFormat="1" ht="26.25" customHeight="1" x14ac:dyDescent="0.3">
      <c r="A8" s="15" t="s">
        <v>10</v>
      </c>
      <c r="B8" s="15"/>
      <c r="C8" s="15"/>
      <c r="D8" s="14"/>
      <c r="E8" s="14"/>
      <c r="F8" s="34">
        <f>SUM(F4:F7)</f>
        <v>12.757999999999999</v>
      </c>
      <c r="G8" s="16"/>
      <c r="H8" s="16"/>
      <c r="I8" s="17">
        <f>SUM(I4:I7)</f>
        <v>2.9016000000000002</v>
      </c>
      <c r="J8" s="18">
        <f>SUM(J4:J7)</f>
        <v>41.833911945205486</v>
      </c>
      <c r="K8" s="18">
        <f>SUM(K4:K7)</f>
        <v>8.434800000000001</v>
      </c>
      <c r="L8" s="18"/>
      <c r="M8" s="18">
        <f>SUM(M4:M7)</f>
        <v>180</v>
      </c>
      <c r="N8" s="21"/>
      <c r="O8" s="7"/>
    </row>
    <row r="9" spans="1:15" s="6" customFormat="1" ht="19.5" customHeight="1" x14ac:dyDescent="0.3"/>
    <row r="12" spans="1:15" x14ac:dyDescent="0.25">
      <c r="A12" s="8"/>
      <c r="B12" s="8"/>
      <c r="C12" s="28" t="s">
        <v>5</v>
      </c>
      <c r="D12" s="29"/>
      <c r="E12" s="29"/>
      <c r="F12" s="29"/>
    </row>
    <row r="13" spans="1:15" ht="15.6" x14ac:dyDescent="0.3">
      <c r="A13" s="24"/>
      <c r="B13" s="24"/>
      <c r="C13" s="25" t="s">
        <v>15</v>
      </c>
    </row>
    <row r="14" spans="1:15" ht="15.6" x14ac:dyDescent="0.3">
      <c r="A14" s="9"/>
      <c r="B14" s="9"/>
      <c r="C14" s="27" t="s">
        <v>20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.6" x14ac:dyDescent="0.3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.6" x14ac:dyDescent="0.3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sheetProtection selectLockedCells="1"/>
  <protectedRanges>
    <protectedRange password="C909" sqref="F8 I8:N8 N1:N7 I4:M7" name="Range2"/>
    <protectedRange password="C909" sqref="O4:O7" name="Range2_1"/>
  </protectedRanges>
  <dataValidations count="1">
    <dataValidation type="list" allowBlank="1" showInputMessage="1" showErrorMessage="1" sqref="H4:H7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D1" zoomScaleNormal="100" zoomScaleSheetLayoutView="75" workbookViewId="0">
      <selection activeCell="M7" sqref="M7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17</v>
      </c>
      <c r="B4" s="4">
        <v>16</v>
      </c>
      <c r="C4" s="32"/>
      <c r="D4" s="4" t="s">
        <v>28</v>
      </c>
      <c r="E4" s="4" t="s">
        <v>11</v>
      </c>
      <c r="F4" s="33">
        <v>0.5</v>
      </c>
      <c r="G4" s="5">
        <v>0.2</v>
      </c>
      <c r="H4" s="5" t="s">
        <v>18</v>
      </c>
      <c r="I4" s="40">
        <f t="shared" ref="I4:I6" si="0">F4*G4</f>
        <v>0.1</v>
      </c>
      <c r="J4" s="41">
        <f t="shared" ref="J4:J6" si="1">IF(H4="Not-Determined",3,IF(H4="Non-Functional",2.4,IF(H4="Functional ",3.9,0)))*(((I4)*(325851)/365/1440)*(8))</f>
        <v>1.4879041095890413</v>
      </c>
      <c r="K4" s="41">
        <f t="shared" ref="K4:K6" si="2">IF(H4="Not-Determined",3,IF(H4="Non-Functional",2.4,IF(H4="Functional ",3.9,0)))*F4*G4</f>
        <v>0.30000000000000004</v>
      </c>
      <c r="L4" s="13" t="str">
        <f t="shared" ref="L4:L6" si="3">IF(J4&lt;=0,"0",IF(J4&lt;=30,"30",IF(J4&lt;=75,"75",IF(J4&lt;=120,"120",IF(J4&lt;=160,"160",IF(J4&lt;=200,"200",IF(J4&lt;=400,"400",IF(J4&lt;=500,"500",IF(J4&lt;=800,"800",IF(J4&lt;=1000,"1000"))))))))))</f>
        <v>30</v>
      </c>
      <c r="M4" s="42">
        <f t="shared" ref="M4:M6" si="4">L4*1.5</f>
        <v>45</v>
      </c>
      <c r="N4" s="20"/>
      <c r="O4" s="23"/>
    </row>
    <row r="5" spans="1:15" s="3" customFormat="1" ht="19.5" customHeight="1" x14ac:dyDescent="0.3">
      <c r="A5" s="4">
        <v>17</v>
      </c>
      <c r="B5" s="4">
        <v>17</v>
      </c>
      <c r="C5" s="32"/>
      <c r="D5" s="4" t="s">
        <v>28</v>
      </c>
      <c r="E5" s="4" t="s">
        <v>11</v>
      </c>
      <c r="F5" s="33">
        <v>20.399999999999999</v>
      </c>
      <c r="G5" s="5">
        <v>0.2</v>
      </c>
      <c r="H5" s="5" t="s">
        <v>18</v>
      </c>
      <c r="I5" s="40">
        <f t="shared" si="0"/>
        <v>4.08</v>
      </c>
      <c r="J5" s="41">
        <f t="shared" si="1"/>
        <v>60.706487671232878</v>
      </c>
      <c r="K5" s="41">
        <f t="shared" si="2"/>
        <v>12.24</v>
      </c>
      <c r="L5" s="13" t="str">
        <f t="shared" si="3"/>
        <v>75</v>
      </c>
      <c r="M5" s="42">
        <f t="shared" si="4"/>
        <v>112.5</v>
      </c>
      <c r="N5" s="20"/>
      <c r="O5" s="23"/>
    </row>
    <row r="6" spans="1:15" s="3" customFormat="1" ht="19.5" customHeight="1" x14ac:dyDescent="0.3">
      <c r="A6" s="4">
        <v>17</v>
      </c>
      <c r="B6" s="4">
        <v>17</v>
      </c>
      <c r="C6" s="32"/>
      <c r="D6" s="4" t="s">
        <v>31</v>
      </c>
      <c r="E6" s="4" t="s">
        <v>11</v>
      </c>
      <c r="F6" s="33">
        <v>1.5</v>
      </c>
      <c r="G6" s="5">
        <v>0.9</v>
      </c>
      <c r="H6" s="5" t="s">
        <v>18</v>
      </c>
      <c r="I6" s="40">
        <f t="shared" si="0"/>
        <v>1.35</v>
      </c>
      <c r="J6" s="41">
        <f t="shared" si="1"/>
        <v>20.086705479452057</v>
      </c>
      <c r="K6" s="41">
        <f t="shared" si="2"/>
        <v>4.05</v>
      </c>
      <c r="L6" s="13" t="str">
        <f t="shared" si="3"/>
        <v>30</v>
      </c>
      <c r="M6" s="42">
        <f t="shared" si="4"/>
        <v>45</v>
      </c>
      <c r="N6" s="20"/>
      <c r="O6" s="23"/>
    </row>
    <row r="7" spans="1:15" s="6" customFormat="1" ht="26.25" customHeight="1" x14ac:dyDescent="0.3">
      <c r="A7" s="15" t="s">
        <v>10</v>
      </c>
      <c r="B7" s="15"/>
      <c r="C7" s="15"/>
      <c r="D7" s="14"/>
      <c r="E7" s="14"/>
      <c r="F7" s="34">
        <f>SUM(F4:F6)</f>
        <v>22.4</v>
      </c>
      <c r="G7" s="16"/>
      <c r="H7" s="16"/>
      <c r="I7" s="17">
        <f>SUM(I4:I6)</f>
        <v>5.5299999999999994</v>
      </c>
      <c r="J7" s="18">
        <f>SUM(J4:J6)</f>
        <v>82.281097260273981</v>
      </c>
      <c r="K7" s="18">
        <f>SUM(K4:K6)</f>
        <v>16.59</v>
      </c>
      <c r="L7" s="18"/>
      <c r="M7" s="18">
        <f>SUM(M4:M6)</f>
        <v>202.5</v>
      </c>
      <c r="N7" s="21"/>
      <c r="O7" s="7"/>
    </row>
    <row r="8" spans="1:15" s="6" customFormat="1" ht="19.5" customHeight="1" x14ac:dyDescent="0.3"/>
    <row r="11" spans="1:15" x14ac:dyDescent="0.25">
      <c r="A11" s="8"/>
      <c r="B11" s="8"/>
      <c r="C11" s="28" t="s">
        <v>5</v>
      </c>
      <c r="D11" s="29"/>
      <c r="E11" s="29"/>
      <c r="F11" s="29"/>
    </row>
    <row r="12" spans="1:15" ht="15.6" x14ac:dyDescent="0.3">
      <c r="A12" s="24"/>
      <c r="B12" s="24"/>
      <c r="C12" s="25" t="s">
        <v>15</v>
      </c>
    </row>
    <row r="13" spans="1:15" ht="15.6" x14ac:dyDescent="0.3">
      <c r="A13" s="9"/>
      <c r="B13" s="9"/>
      <c r="C13" s="27" t="s">
        <v>20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.6" x14ac:dyDescent="0.3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sheetProtection selectLockedCells="1"/>
  <protectedRanges>
    <protectedRange password="C909" sqref="F7 I7:N7 N1:N6 I4:M6" name="Range2"/>
    <protectedRange password="C909" sqref="O4:O6" name="Range2_1"/>
  </protectedRanges>
  <dataValidations count="1">
    <dataValidation type="list" allowBlank="1" showInputMessage="1" showErrorMessage="1" sqref="H4:H6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zoomScaleSheetLayoutView="75" workbookViewId="0">
      <selection activeCell="H83" sqref="H83"/>
    </sheetView>
  </sheetViews>
  <sheetFormatPr defaultColWidth="9.109375" defaultRowHeight="13.2" x14ac:dyDescent="0.25"/>
  <cols>
    <col min="1" max="2" width="21.88671875" style="1" customWidth="1"/>
    <col min="3" max="3" width="17.6640625" style="1" customWidth="1"/>
    <col min="4" max="4" width="18.44140625" style="1" bestFit="1" customWidth="1"/>
    <col min="5" max="5" width="18.5546875" style="1" customWidth="1"/>
    <col min="6" max="6" width="15.44140625" style="1" customWidth="1"/>
    <col min="7" max="7" width="14.33203125" style="1" customWidth="1"/>
    <col min="8" max="8" width="18.33203125" style="1" bestFit="1" customWidth="1"/>
    <col min="9" max="9" width="15.5546875" style="1" customWidth="1"/>
    <col min="10" max="10" width="25" style="1" customWidth="1"/>
    <col min="11" max="11" width="25.44140625" style="1" customWidth="1"/>
    <col min="12" max="12" width="17" style="1" customWidth="1"/>
    <col min="13" max="13" width="25" style="1" customWidth="1"/>
    <col min="14" max="14" width="14.33203125" style="1" customWidth="1"/>
    <col min="15" max="16384" width="9.109375" style="1"/>
  </cols>
  <sheetData>
    <row r="1" spans="1:15" ht="15.6" x14ac:dyDescent="0.3">
      <c r="A1" s="11"/>
      <c r="B1" s="11"/>
      <c r="E1" s="28" t="s">
        <v>23</v>
      </c>
      <c r="N1" s="20"/>
    </row>
    <row r="2" spans="1:15" ht="22.8" x14ac:dyDescent="0.4">
      <c r="A2" s="12" t="s">
        <v>7</v>
      </c>
      <c r="B2" s="12"/>
      <c r="N2" s="20"/>
    </row>
    <row r="3" spans="1:15" s="2" customFormat="1" ht="63" thickBot="1" x14ac:dyDescent="0.35">
      <c r="A3" s="19" t="s">
        <v>8</v>
      </c>
      <c r="B3" s="19" t="s">
        <v>22</v>
      </c>
      <c r="C3" s="19" t="s">
        <v>9</v>
      </c>
      <c r="D3" s="19" t="s">
        <v>0</v>
      </c>
      <c r="E3" s="19" t="s">
        <v>14</v>
      </c>
      <c r="F3" s="19" t="s">
        <v>6</v>
      </c>
      <c r="G3" s="19" t="s">
        <v>1</v>
      </c>
      <c r="H3" s="19" t="s">
        <v>19</v>
      </c>
      <c r="I3" s="19" t="s">
        <v>2</v>
      </c>
      <c r="J3" s="19" t="s">
        <v>3</v>
      </c>
      <c r="K3" s="19" t="s">
        <v>4</v>
      </c>
      <c r="L3" s="19" t="s">
        <v>12</v>
      </c>
      <c r="M3" s="19" t="s">
        <v>13</v>
      </c>
      <c r="N3" s="20"/>
      <c r="O3" s="22"/>
    </row>
    <row r="4" spans="1:15" s="3" customFormat="1" ht="19.5" customHeight="1" thickTop="1" x14ac:dyDescent="0.3">
      <c r="A4" s="4">
        <v>18</v>
      </c>
      <c r="B4" s="4">
        <v>20</v>
      </c>
      <c r="C4" s="31"/>
      <c r="D4" s="4" t="s">
        <v>33</v>
      </c>
      <c r="E4" s="4" t="s">
        <v>11</v>
      </c>
      <c r="F4" s="33">
        <v>2</v>
      </c>
      <c r="G4" s="5">
        <v>0.9</v>
      </c>
      <c r="H4" s="5" t="s">
        <v>17</v>
      </c>
      <c r="I4" s="40">
        <f t="shared" ref="I4:I5" si="0">F4*G4</f>
        <v>1.8</v>
      </c>
      <c r="J4" s="41">
        <f t="shared" ref="J4:J5" si="1">IF(H4="Not-Determined",3,IF(H4="Non-Functional",2.4,IF(H4="Functional ",3.9,0)))*(((I4)*(325851)/365/1440)*(8))</f>
        <v>34.816956164383562</v>
      </c>
      <c r="K4" s="41">
        <f t="shared" ref="K4:K5" si="2">IF(H4="Not-Determined",3,IF(H4="Non-Functional",2.4,IF(H4="Functional ",3.9,0)))*F4*G4</f>
        <v>7.02</v>
      </c>
      <c r="L4" s="13" t="str">
        <f t="shared" ref="L4:L5" si="3">IF(J4&lt;=0,"0",IF(J4&lt;=30,"30",IF(J4&lt;=75,"75",IF(J4&lt;=120,"120",IF(J4&lt;=160,"160",IF(J4&lt;=200,"200",IF(J4&lt;=400,"400",IF(J4&lt;=500,"500",IF(J4&lt;=800,"800",IF(J4&lt;=1000,"1000"))))))))))</f>
        <v>75</v>
      </c>
      <c r="M4" s="42">
        <f t="shared" ref="M4:M5" si="4">L4*1.5</f>
        <v>112.5</v>
      </c>
      <c r="N4" s="20"/>
      <c r="O4" s="23"/>
    </row>
    <row r="5" spans="1:15" s="3" customFormat="1" ht="19.5" customHeight="1" x14ac:dyDescent="0.3">
      <c r="A5" s="4">
        <v>18</v>
      </c>
      <c r="B5" s="4">
        <v>21</v>
      </c>
      <c r="C5" s="31"/>
      <c r="D5" s="4" t="s">
        <v>33</v>
      </c>
      <c r="E5" s="4" t="s">
        <v>11</v>
      </c>
      <c r="F5" s="33">
        <v>3</v>
      </c>
      <c r="G5" s="5">
        <v>0.9</v>
      </c>
      <c r="H5" s="5" t="s">
        <v>17</v>
      </c>
      <c r="I5" s="40">
        <f t="shared" si="0"/>
        <v>2.7</v>
      </c>
      <c r="J5" s="41">
        <f t="shared" si="1"/>
        <v>52.225434246575347</v>
      </c>
      <c r="K5" s="41">
        <f t="shared" si="2"/>
        <v>10.53</v>
      </c>
      <c r="L5" s="13" t="str">
        <f t="shared" si="3"/>
        <v>75</v>
      </c>
      <c r="M5" s="42">
        <f t="shared" si="4"/>
        <v>112.5</v>
      </c>
      <c r="N5" s="20"/>
      <c r="O5" s="23"/>
    </row>
    <row r="6" spans="1:15" s="6" customFormat="1" ht="26.25" customHeight="1" x14ac:dyDescent="0.3">
      <c r="A6" s="15" t="s">
        <v>10</v>
      </c>
      <c r="B6" s="15"/>
      <c r="C6" s="15"/>
      <c r="D6" s="14"/>
      <c r="E6" s="14"/>
      <c r="F6" s="34">
        <f>SUM(F4:F5)</f>
        <v>5</v>
      </c>
      <c r="G6" s="16"/>
      <c r="H6" s="16"/>
      <c r="I6" s="17">
        <f>SUM(I4:I5)</f>
        <v>4.5</v>
      </c>
      <c r="J6" s="18">
        <f>SUM(J4:J5)</f>
        <v>87.042390410958916</v>
      </c>
      <c r="K6" s="18">
        <f>SUM(K4:K5)</f>
        <v>17.549999999999997</v>
      </c>
      <c r="L6" s="18"/>
      <c r="M6" s="18">
        <f>SUM(M4:M5)</f>
        <v>225</v>
      </c>
      <c r="N6" s="21"/>
      <c r="O6" s="7"/>
    </row>
    <row r="7" spans="1:15" s="6" customFormat="1" ht="19.5" customHeight="1" x14ac:dyDescent="0.3"/>
    <row r="10" spans="1:15" x14ac:dyDescent="0.25">
      <c r="A10" s="8"/>
      <c r="B10" s="8"/>
      <c r="C10" s="28" t="s">
        <v>5</v>
      </c>
      <c r="D10" s="29"/>
      <c r="E10" s="29"/>
      <c r="F10" s="29"/>
    </row>
    <row r="11" spans="1:15" ht="15.6" x14ac:dyDescent="0.3">
      <c r="A11" s="24"/>
      <c r="B11" s="24"/>
      <c r="C11" s="25" t="s">
        <v>15</v>
      </c>
    </row>
    <row r="12" spans="1:15" ht="15.6" x14ac:dyDescent="0.3">
      <c r="A12" s="9"/>
      <c r="B12" s="9"/>
      <c r="C12" s="27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 ht="15.6" x14ac:dyDescent="0.3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5.6" x14ac:dyDescent="0.3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5.6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6" x14ac:dyDescent="0.3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6" x14ac:dyDescent="0.3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 selectLockedCells="1"/>
  <protectedRanges>
    <protectedRange password="C909" sqref="F6 I6:N6 N1:N5 I4:M5" name="Range2"/>
    <protectedRange password="C909" sqref="O4:O5" name="Range2_1"/>
  </protectedRanges>
  <dataValidations count="1">
    <dataValidation type="list" allowBlank="1" showInputMessage="1" showErrorMessage="1" sqref="H4:H5">
      <formula1>IrrigationType</formula1>
    </dataValidation>
  </dataValidations>
  <printOptions gridLines="1"/>
  <pageMargins left="0.25" right="0.25" top="1" bottom="1" header="0.5" footer="0.5"/>
  <pageSetup scale="58" orientation="landscape" r:id="rId1"/>
  <headerFooter alignWithMargins="0">
    <oddFooter>&amp;C&amp;Z&amp;F&amp;R&amp;D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STUDY AREA SUMMARY TABLE</vt:lpstr>
      <vt:lpstr>Sheet1</vt:lpstr>
      <vt:lpstr>STUDY AREA 7</vt:lpstr>
      <vt:lpstr>STUDY AREA 11</vt:lpstr>
      <vt:lpstr>STUDY AREA 13</vt:lpstr>
      <vt:lpstr>STUDY AREA 14</vt:lpstr>
      <vt:lpstr>STUDY AREA 16</vt:lpstr>
      <vt:lpstr>STUDY AREA 17</vt:lpstr>
      <vt:lpstr>STUDY AREA 18</vt:lpstr>
      <vt:lpstr>STUDY AREA 19</vt:lpstr>
      <vt:lpstr>STUDY AREA  20</vt:lpstr>
      <vt:lpstr>STUDY AREA 21</vt:lpstr>
      <vt:lpstr>STUDY AREA  22A</vt:lpstr>
      <vt:lpstr>STUDY AREA  22B</vt:lpstr>
      <vt:lpstr>STUDY AREA  23</vt:lpstr>
      <vt:lpstr>STUDY AREA 25</vt:lpstr>
      <vt:lpstr>STUDY AREA 26</vt:lpstr>
      <vt:lpstr>STUDY AREA 27</vt:lpstr>
      <vt:lpstr>STUDY AREA  34</vt:lpstr>
      <vt:lpstr>STUDY AREA  35</vt:lpstr>
      <vt:lpstr>STUDY AREA  36</vt:lpstr>
      <vt:lpstr>STUDY AREA  37</vt:lpstr>
      <vt:lpstr>STUDY AREA 39</vt:lpstr>
      <vt:lpstr>STUDY AREA 47</vt:lpstr>
      <vt:lpstr>STUDY AREA 48</vt:lpstr>
      <vt:lpstr>STUDY AREA 53</vt:lpstr>
      <vt:lpstr>IrrigationType</vt:lpstr>
      <vt:lpstr>'STUDY AREA  20'!Print_Area</vt:lpstr>
      <vt:lpstr>'STUDY AREA  22A'!Print_Area</vt:lpstr>
      <vt:lpstr>'STUDY AREA  22B'!Print_Area</vt:lpstr>
      <vt:lpstr>'STUDY AREA  23'!Print_Area</vt:lpstr>
      <vt:lpstr>'STUDY AREA  34'!Print_Area</vt:lpstr>
      <vt:lpstr>'STUDY AREA  35'!Print_Area</vt:lpstr>
      <vt:lpstr>'STUDY AREA  36'!Print_Area</vt:lpstr>
      <vt:lpstr>'STUDY AREA  37'!Print_Area</vt:lpstr>
      <vt:lpstr>'STUDY AREA 11'!Print_Area</vt:lpstr>
      <vt:lpstr>'STUDY AREA 13'!Print_Area</vt:lpstr>
      <vt:lpstr>'STUDY AREA 14'!Print_Area</vt:lpstr>
      <vt:lpstr>'STUDY AREA 16'!Print_Area</vt:lpstr>
      <vt:lpstr>'STUDY AREA 17'!Print_Area</vt:lpstr>
      <vt:lpstr>'STUDY AREA 18'!Print_Area</vt:lpstr>
      <vt:lpstr>'STUDY AREA 19'!Print_Area</vt:lpstr>
      <vt:lpstr>'STUDY AREA 21'!Print_Area</vt:lpstr>
      <vt:lpstr>'STUDY AREA 25'!Print_Area</vt:lpstr>
      <vt:lpstr>'STUDY AREA 26'!Print_Area</vt:lpstr>
      <vt:lpstr>'STUDY AREA 27'!Print_Area</vt:lpstr>
      <vt:lpstr>'STUDY AREA 39'!Print_Area</vt:lpstr>
      <vt:lpstr>'STUDY AREA 47'!Print_Area</vt:lpstr>
      <vt:lpstr>'STUDY AREA 48'!Print_Area</vt:lpstr>
      <vt:lpstr>'STUDY AREA 53'!Print_Area</vt:lpstr>
      <vt:lpstr>'STUDY AREA 7'!Print_Area</vt:lpstr>
      <vt:lpstr>'STUDY AREA SUMMARY TABLE'!Print_Area</vt:lpstr>
    </vt:vector>
  </TitlesOfParts>
  <Company>EMWD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Newman</dc:creator>
  <cp:lastModifiedBy>Zeru </cp:lastModifiedBy>
  <cp:lastPrinted>2015-08-28T15:04:03Z</cp:lastPrinted>
  <dcterms:created xsi:type="dcterms:W3CDTF">2010-11-12T16:21:19Z</dcterms:created>
  <dcterms:modified xsi:type="dcterms:W3CDTF">2017-10-20T20:40:15Z</dcterms:modified>
</cp:coreProperties>
</file>